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00BC992-0EF0-4F7A-A616-427E6131E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лова 1 (1-2 жадвал)" sheetId="2" r:id="rId1"/>
    <sheet name="жадвалга 2-ИЛОВА1" sheetId="7" r:id="rId2"/>
    <sheet name="Лист1" sheetId="11" r:id="rId3"/>
  </sheets>
  <externalReferences>
    <externalReference r:id="rId4"/>
  </externalReferences>
  <definedNames>
    <definedName name="_xlnm._FilterDatabase" localSheetId="1" hidden="1">'жадвалга 2-ИЛОВА1'!$A$12:$O$42</definedName>
    <definedName name="_xlnm.Print_Titles" localSheetId="1">'жадвалга 2-ИЛОВА1'!$11:$12</definedName>
    <definedName name="_xlnm.Print_Area" localSheetId="1">'жадвалга 2-ИЛОВА1'!$A$1:$O$83</definedName>
    <definedName name="_xlnm.Print_Area" localSheetId="0">'Илова 1 (1-2 жадвал)'!$A$1:$F$33</definedName>
    <definedName name="ПП5250">'[1]Қўшимча берилган 117 млрд'!$C$4:$D$157</definedName>
    <definedName name="рус">'[1]исход имя'!$G$2:$H$206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K26" i="7"/>
  <c r="T26" i="7"/>
  <c r="P26" i="7" s="1"/>
  <c r="L31" i="7"/>
  <c r="M31" i="7"/>
  <c r="O31" i="7" s="1"/>
  <c r="K28" i="7"/>
  <c r="M28" i="7"/>
  <c r="L28" i="7"/>
  <c r="K27" i="7"/>
  <c r="M26" i="7"/>
  <c r="L25" i="7"/>
  <c r="M25" i="7"/>
  <c r="O41" i="7" l="1"/>
  <c r="O40" i="7"/>
  <c r="O39" i="7"/>
  <c r="O38" i="7"/>
  <c r="O37" i="7"/>
  <c r="O36" i="7"/>
  <c r="O35" i="7"/>
  <c r="O34" i="7"/>
  <c r="O33" i="7"/>
  <c r="O32" i="7"/>
  <c r="O28" i="7"/>
  <c r="O27" i="7"/>
  <c r="O26" i="7"/>
  <c r="O25" i="7"/>
  <c r="O24" i="7"/>
  <c r="O23" i="7"/>
  <c r="O22" i="7"/>
  <c r="M21" i="7" l="1"/>
  <c r="O21" i="7" s="1"/>
  <c r="M20" i="7"/>
  <c r="O20" i="7" s="1"/>
  <c r="M19" i="7"/>
  <c r="O19" i="7" s="1"/>
  <c r="M18" i="7"/>
  <c r="O18" i="7" s="1"/>
  <c r="M17" i="7"/>
  <c r="O17" i="7" s="1"/>
  <c r="M16" i="7"/>
  <c r="O16" i="7" s="1"/>
  <c r="M15" i="7"/>
  <c r="O15" i="7" s="1"/>
  <c r="N42" i="7"/>
  <c r="N29" i="7"/>
  <c r="N13" i="7" l="1"/>
  <c r="J30" i="11" l="1"/>
  <c r="I30" i="11"/>
  <c r="H30" i="11"/>
  <c r="G30" i="11"/>
  <c r="F30" i="11"/>
  <c r="K29" i="11"/>
  <c r="K28" i="11"/>
  <c r="K27" i="11"/>
  <c r="K26" i="11"/>
  <c r="K25" i="11"/>
  <c r="K24" i="11"/>
  <c r="K23" i="11"/>
  <c r="K22" i="11"/>
  <c r="K21" i="11"/>
  <c r="A21" i="11"/>
  <c r="A22" i="11" s="1"/>
  <c r="A23" i="11" s="1"/>
  <c r="A24" i="11" s="1"/>
  <c r="A25" i="11" s="1"/>
  <c r="A26" i="11" s="1"/>
  <c r="A27" i="11" s="1"/>
  <c r="A28" i="11" s="1"/>
  <c r="A29" i="11" s="1"/>
  <c r="K20" i="11"/>
  <c r="K19" i="11"/>
  <c r="J17" i="11"/>
  <c r="I17" i="11"/>
  <c r="H17" i="11"/>
  <c r="G17" i="11"/>
  <c r="F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K3" i="11"/>
  <c r="K29" i="7"/>
  <c r="K17" i="11" l="1"/>
  <c r="K30" i="11"/>
  <c r="O42" i="7" l="1"/>
  <c r="M29" i="7" l="1"/>
  <c r="L29" i="7"/>
  <c r="J29" i="7"/>
  <c r="I29" i="7"/>
  <c r="M42" i="7" l="1"/>
  <c r="M13" i="7" s="1"/>
  <c r="L42" i="7"/>
  <c r="L13" i="7" s="1"/>
  <c r="K42" i="7"/>
  <c r="K13" i="7" s="1"/>
  <c r="J42" i="7"/>
  <c r="J13" i="7" s="1"/>
  <c r="I42" i="7"/>
  <c r="I13" i="7" s="1"/>
  <c r="C29" i="2"/>
  <c r="F29" i="2"/>
  <c r="A33" i="7" l="1"/>
  <c r="A34" i="7" s="1"/>
  <c r="A35" i="7" s="1"/>
  <c r="A36" i="7" s="1"/>
  <c r="A37" i="7" s="1"/>
  <c r="A38" i="7" s="1"/>
  <c r="A39" i="7" s="1"/>
  <c r="A40" i="7" s="1"/>
  <c r="A41" i="7" s="1"/>
  <c r="O29" i="7" l="1"/>
  <c r="O13" i="7" s="1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</calcChain>
</file>

<file path=xl/sharedStrings.xml><?xml version="1.0" encoding="utf-8"?>
<sst xmlns="http://schemas.openxmlformats.org/spreadsheetml/2006/main" count="318" uniqueCount="195">
  <si>
    <t>Жами:</t>
  </si>
  <si>
    <t>Х</t>
  </si>
  <si>
    <t>Т/р</t>
  </si>
  <si>
    <t>1.</t>
  </si>
  <si>
    <t>2.</t>
  </si>
  <si>
    <t>3.</t>
  </si>
  <si>
    <t>3.1.</t>
  </si>
  <si>
    <t>3.2.</t>
  </si>
  <si>
    <t>4.</t>
  </si>
  <si>
    <t>5.</t>
  </si>
  <si>
    <t>6.</t>
  </si>
  <si>
    <t>7.</t>
  </si>
  <si>
    <t>8.</t>
  </si>
  <si>
    <t>9.</t>
  </si>
  <si>
    <t>Tashabbusli byudjetlashtirish natijalari bo‘yicha</t>
  </si>
  <si>
    <t>MA’LUMOT</t>
  </si>
  <si>
    <t>T/r</t>
  </si>
  <si>
    <t>Ko‘rsatkich nomi</t>
  </si>
  <si>
    <t>Summa
(ming so‘m)</t>
  </si>
  <si>
    <t>Yil boshiga qoldiq</t>
  </si>
  <si>
    <t>Fuqarolar tashabbusi jamg‘armasidagi qoldiq mablag‘lar</t>
  </si>
  <si>
    <t>1-jadval</t>
  </si>
  <si>
    <t>Bajarilgan tadbirlar nomi</t>
  </si>
  <si>
    <t xml:space="preserve">Moliyalashtiril-gan takliflar soni </t>
  </si>
  <si>
    <t>o‘lchov birligi</t>
  </si>
  <si>
    <t>miqdori</t>
  </si>
  <si>
    <t>sariflangan mablag‘lar</t>
  </si>
  <si>
    <t>Hududiy ichki yo‘llar</t>
  </si>
  <si>
    <t>umumiy uzunligi</t>
  </si>
  <si>
    <t>Umumiyta’lim maktablarini ta’mirlash va jihozlash</t>
  </si>
  <si>
    <t>soni</t>
  </si>
  <si>
    <t>Maktabgacha ta’lim muassasalarini ta’mirlash va jihozlash</t>
  </si>
  <si>
    <t>Sog‘liqni saqlash muassasalarini ta’mirlash va jihozlash</t>
  </si>
  <si>
    <t>Boshqa ijtioiy soha muassasalarini ta’mirlash va jihozlash</t>
  </si>
  <si>
    <t>Ichimlik suvi ta’minotini yaxshilash</t>
  </si>
  <si>
    <t>chiroqlar soni</t>
  </si>
  <si>
    <t>Ko‘cha chiroqlarini o‘rnatish</t>
  </si>
  <si>
    <t>Obodonlashtirish va ko‘kalamzorlashtirish</t>
  </si>
  <si>
    <t>tadbirlar soni</t>
  </si>
  <si>
    <t>Boshqa tadbirlar</t>
  </si>
  <si>
    <t>Jami:</t>
  </si>
  <si>
    <t>Tashabbusli byudjetlashtirish</t>
  </si>
  <si>
    <t>natijalari bo‘yicha ma’lumotga</t>
  </si>
  <si>
    <t>Tadbirning xos raqami (ID)</t>
  </si>
  <si>
    <t>Jami to‘plangan ovozlar soni</t>
  </si>
  <si>
    <t>shundan</t>
  </si>
  <si>
    <t>Tadbirning qisqacha mazmuni (sohasi)</t>
  </si>
  <si>
    <t>onlayn ovozlar</t>
  </si>
  <si>
    <t>oflayn ovozlar</t>
  </si>
  <si>
    <t>SMS orqali</t>
  </si>
  <si>
    <t>Tadbirni moliyalashtirish uchun ochilgan hisobvaraq</t>
  </si>
  <si>
    <t>Tadbirning fuqaro tomonidan kiritilgan dastlabki qiymati</t>
  </si>
  <si>
    <t>Ajratilgan mablag‘lar</t>
  </si>
  <si>
    <t>Bajarilgan ishlar uchun to‘lab berilgan mablag‘lar</t>
  </si>
  <si>
    <t>Qoldiq mablag‘lar</t>
  </si>
  <si>
    <t>Shartnomaga muvofiq yakuniy summa</t>
  </si>
  <si>
    <t>Kattaqo'rg'on tumani</t>
  </si>
  <si>
    <t>Tadbirning moliyalashtirilishi (ming so‘m)</t>
  </si>
  <si>
    <t>1-ILOVA</t>
  </si>
  <si>
    <t>Kattaqo'rg'on tuman iqtisodiyot va moliya bo‘limi boshlig‘i:</t>
  </si>
  <si>
    <t>umumiy uzunligi (km)</t>
  </si>
  <si>
    <t>Jamg'armaga qaytarilgan mablag'</t>
  </si>
  <si>
    <t>M.Obbozov</t>
  </si>
  <si>
    <t>Shundan avvalgi mavsumlarda g'olib bo'lgan loyihalar uchun ajratilishi lozim b'lgan, qayta taqsimlanmagan mablag'</t>
  </si>
  <si>
    <t>Hisobot davrida "Fuqarolar tashabbusi jamg‘armasi"ga o‘tkazilgan mablag‘</t>
  </si>
  <si>
    <t>"Fuqarolar tashabbusi jamg‘armasi"dan tadbirlarni moliyalashtirish uchun yo‘naltirilgan mablag‘lar</t>
  </si>
  <si>
    <t>Bajarilgan ishlar uchun hisobvaraqlardan moliyalashtirilgan mablag‘lar</t>
  </si>
  <si>
    <t>Hisob varaqlardagi qoldiq mablag‘lar</t>
  </si>
  <si>
    <t>Ko‘rsatkichlar</t>
  </si>
  <si>
    <t>Loyihani amalga oshirishdagi aniqlangan qiymati</t>
  </si>
  <si>
    <t>8-ILOVA</t>
  </si>
  <si>
    <t>2024 yil birinchi mavsumida g‘olib deb topilgan tadbirlar</t>
  </si>
  <si>
    <t>032301201008</t>
  </si>
  <si>
    <t>032330893008</t>
  </si>
  <si>
    <t>032297391008</t>
  </si>
  <si>
    <t>032305919008</t>
  </si>
  <si>
    <t>032300813008</t>
  </si>
  <si>
    <t>032329510008</t>
  </si>
  <si>
    <t>032302472008</t>
  </si>
  <si>
    <t>032310377008</t>
  </si>
  <si>
    <t>032324172008</t>
  </si>
  <si>
    <t>032319468008</t>
  </si>
  <si>
    <t>032329251008</t>
  </si>
  <si>
    <t>032305932008</t>
  </si>
  <si>
    <t>032325443008</t>
  </si>
  <si>
    <t>Yonboshsoy mahallasi 101-maktabdan Kattaqo'rg'on tumani markaziga olib boruvchi yo'lga 2000 metr masofaga asfal qatlamasini yotqizish.</t>
  </si>
  <si>
    <t>Kushkuton MFY Arzabod guzari ichki yo‘llarni jami 2000 metr yo‘lni asfalt qoplamasi bilan to‘liq tamirlash .</t>
  </si>
  <si>
    <t>Sarosiyo kishlogi ichki kuchasi Soxilbuyi yullarini 2 km asfalt kilish</t>
  </si>
  <si>
    <t xml:space="preserve">Abulkosim kisholgi Kadirdonlar kuchasi 2000 m yulni asfaltlashtish </t>
  </si>
  <si>
    <t>Kadan MFY ichki kу́chalarini 2 km metr masofani asfalt kilish.</t>
  </si>
  <si>
    <t>Zark,urgon MFYga k,arashli   Pillakor ichki kuchalari 2km k,ismiga   asfalt  k,oplamasini yotkizish .</t>
  </si>
  <si>
    <t>Omonkalxat MFY asosiy yo'lini 2000 metr (2 km ) qismini asfaltlashtirish.</t>
  </si>
  <si>
    <t>Yonboshsoy mahallasi Quduq qishlog'i ichki yo'lining 2 km masofasiga asfalt qatlamasini yotqizish.</t>
  </si>
  <si>
    <t xml:space="preserve">Valijon MFY ga Valijon qishlog‘iga 60 o‘rinli yangi MTT binosi qurish uchun. </t>
  </si>
  <si>
    <t xml:space="preserve">43-umumiy o`rta ta`lim maktabi1988-yil qurilgan.  Quvvati 680 o`ringa mo`ljallangan, sinf xonalar soni 26 ta. Maktabda 1214 nafar o`quvchi tahsil olayotganligini hisobga olib, hozirda maktabimizda 40 ta sinf kesimida tahsil olmoqda. 13 ta sinf o`quvchilariga xona tanqisligi bor. Bizga qo`shimcha sinf xonalariga ehtiyoj bo`lganligi sababli qo`shimcha 240 o`rinli bino qurish kerak. </t>
  </si>
  <si>
    <t>1.1-jadval</t>
  </si>
  <si>
    <t>Kattak,urgon tumani Zark,urgon MFY da joylashgan Oxun k,ishlogi Sarpul kuchasi ichki  yullariga 2 km asfalt koplamasini yotkizish. Axoli katnovi uchun kulay sharoit yaratish.</t>
  </si>
  <si>
    <t>Kattaqurgon tumani Mundiyon MFYda joqlashgan 17-umumiy urta talim maktabi boshlangich sinflar binosini joriy tamirlash</t>
  </si>
  <si>
    <t xml:space="preserve">Kattaqo'rg'on tumanidagi 29-maktab boshlang'ich sinflar binosini joriy tamirlash </t>
  </si>
  <si>
    <t>401722860182157045203118009</t>
  </si>
  <si>
    <t>401722860182157045203118004</t>
  </si>
  <si>
    <t>401722860182157045203118006</t>
  </si>
  <si>
    <t>401722860182157045203118002</t>
  </si>
  <si>
    <t>401722860182157045203118005</t>
  </si>
  <si>
    <t>401722860182157045203118010</t>
  </si>
  <si>
    <t>401722860182157045203118008</t>
  </si>
  <si>
    <t>401722860182157092100072013</t>
  </si>
  <si>
    <t>401722860182157091100072005</t>
  </si>
  <si>
    <t>401722860182157092100072014</t>
  </si>
  <si>
    <t>401722860182157092100072015</t>
  </si>
  <si>
    <t>401722860182157045203118003</t>
  </si>
  <si>
    <t>401722860182157045203118007</t>
  </si>
  <si>
    <t>quvvati</t>
  </si>
  <si>
    <t>Uzumzor guzari ichki yo'llarini asfalt qoplamasi bilan asfalt yotqizish.</t>
  </si>
  <si>
    <t xml:space="preserve">Каттакурпа махалласига эликтр инергия таминотини яхшилаш максадида ташаббусли буджит оркали махалламиздаги эскирган симёгочларни урнига янги 400 бетон темир бетонтаянчларга.
22 км СИП 2-35×4  кабил тармогини тортиш. кушимча 
2 дона трасфарматор пункити  урнатиш 1 дона 400 КВа 1 дона 250 КВа  урнатиш мавжуд
ахоли фойдаланаётган трасформаторларни  
созлаш ( ремонт ) </t>
  </si>
  <si>
    <t>Сариосиё кишлогидаги Сокин кучаларига 2000 метр асфалт ёткизиш</t>
  </si>
  <si>
    <t>Андоқсой МФЙ ички йўллари Янгикургон   Буйравош ички йўлларини 1392 метр қисмини асфалт қилиш.</t>
  </si>
  <si>
    <t>Андоқсой МФЙ ички йўллари Қизловут Қўргон гузарларини йўлларини асфалть қопламаси билан тўлиқ тамирлаш.</t>
  </si>
  <si>
    <t>Валижон МФЙ Тоғайкўса қишлоғи Ғалаба кўчасига асфалт ётқизиш (1 392 метр).</t>
  </si>
  <si>
    <t>Моддий техника базасин ривожлантириш.</t>
  </si>
  <si>
    <t>Kichikkurpa qishliģining Ziyolilar kõchasi yŏllarini 2000 metir qismini tŏliq asfalt yotqizish</t>
  </si>
  <si>
    <t xml:space="preserve">Yonboshsoy mahallasidagi Langarota ziyoratgohiga olib boruvchi Langarota ko'chasiga 1392 metr asfalt qatlamasini yotqizish. </t>
  </si>
  <si>
    <t>Жизмонсой маҳалласи Сайилғох кучаси ички асосий йўлига 1,392 км асфальт қопламасини ётқизиш.</t>
  </si>
  <si>
    <t xml:space="preserve">Abdulqsoim qishlog'i Qadrdonlar va Mehnatobod ko'chasini 2 km ichki yo'llarini asfaltlashtirish. </t>
  </si>
  <si>
    <t>048358292008</t>
  </si>
  <si>
    <t>048361774008</t>
  </si>
  <si>
    <t>048360646008</t>
  </si>
  <si>
    <t>048337856008</t>
  </si>
  <si>
    <t>048354655008</t>
  </si>
  <si>
    <t>048347956008</t>
  </si>
  <si>
    <t>048338124008</t>
  </si>
  <si>
    <t>048359056008</t>
  </si>
  <si>
    <t>048342194008</t>
  </si>
  <si>
    <t>048342668008</t>
  </si>
  <si>
    <t>048357304008</t>
  </si>
  <si>
    <t>2024 yil ikkinchi mavsumida g‘olib deb topilgan tadbirlar</t>
  </si>
  <si>
    <t>401722860182157045203118011</t>
  </si>
  <si>
    <t>401722860182157045203118012</t>
  </si>
  <si>
    <t>401722860182157045203118016</t>
  </si>
  <si>
    <t>401722860182157045203118014</t>
  </si>
  <si>
    <t>401722860182157073101054003</t>
  </si>
  <si>
    <t>401722860182157045203118013</t>
  </si>
  <si>
    <t>401722860182157045203118018</t>
  </si>
  <si>
    <t>401722860182157049803098003</t>
  </si>
  <si>
    <t>401722860182157045203118015</t>
  </si>
  <si>
    <t>401722860182157045203118017</t>
  </si>
  <si>
    <t>401722860182157045203118019</t>
  </si>
  <si>
    <t>Омонбой купрек МФЙ да жойлашган сув омбори Оиловий поликлинкасини янги қўриш</t>
  </si>
  <si>
    <t>401722860182157073101054002</t>
  </si>
  <si>
    <t>Изоҳ</t>
  </si>
  <si>
    <t>Ишлар тўлиқ якунланиб Далолатномалар расмийлаштирилган</t>
  </si>
  <si>
    <t xml:space="preserve">Қўрулиш ишлари давом этмоқда </t>
  </si>
  <si>
    <t>Қўрулиш ишлари давом этмоқда сабаби қушимча равишда ғолиб лойиха,</t>
  </si>
  <si>
    <t>Шаффоф тендирга пудратчини аниқлаш учун йуклатилган</t>
  </si>
  <si>
    <t>Пудратчи ташкилот аниқланиб ишлар бошланиш даврида</t>
  </si>
  <si>
    <t>Пудратчи ташкилотлар аниқланиб етказиб бериш жараёнида</t>
  </si>
  <si>
    <t xml:space="preserve">Пудратчи ташкилот аниқланиб Қўрулиш ишлари давом этмоқда </t>
  </si>
  <si>
    <t>касса</t>
  </si>
  <si>
    <t>2024 ЙПроизведены расходы</t>
  </si>
  <si>
    <t>2024 ЙВозврат остатка за</t>
  </si>
  <si>
    <t xml:space="preserve">08,01,2025 ХОЛАТИГА ЖАМИИИ КАССА </t>
  </si>
  <si>
    <t>2023 касса</t>
  </si>
  <si>
    <t>Fuqarolar tashabbusi jamg‘armasidan jamoatchilik fikri asosida shakllantirilgan (2024 yilda g‘olib deb topilgan va qurilish ishlari 2025 yilda ham davom etayotgan) tadbirlarni moliyalashtirish uchun yo‘naltilgan mablag‘lar yuzasidan</t>
  </si>
  <si>
    <t>02.04.2025 yil holatiga</t>
  </si>
  <si>
    <t>050362939008</t>
  </si>
  <si>
    <t>050384809008</t>
  </si>
  <si>
    <t>050364129008</t>
  </si>
  <si>
    <t>050365948008</t>
  </si>
  <si>
    <t>050366609008</t>
  </si>
  <si>
    <t>050364122008</t>
  </si>
  <si>
    <t>050383965008</t>
  </si>
  <si>
    <t>050367958008</t>
  </si>
  <si>
    <t>050365291008</t>
  </si>
  <si>
    <t>050369290008</t>
  </si>
  <si>
    <t>050368065008</t>
  </si>
  <si>
    <t>050384214008</t>
  </si>
  <si>
    <t>050367072008</t>
  </si>
  <si>
    <t>050371501008</t>
  </si>
  <si>
    <t>050363906008</t>
  </si>
  <si>
    <t>Yangiobod mahallasi Shirinsoy va Umurboqiy ko'chalarining asfaltlashtirish</t>
  </si>
  <si>
    <t>Каттақўрғон туман Валижон МФЙга қарашли Манғитон қишлоғининг мактаб олди  ички куча ва бошқа кучаларини асфалтлаштириш.</t>
  </si>
  <si>
    <t>Каттақўрғон тумани Себистон МФЙга қарашли халқабодгузарининг ички йўларини асфаллаштириш.</t>
  </si>
  <si>
    <t>Каттақўрғон тумани Жизмонсой маҳалласи Бахшиёна кўчаси ички асосий йўлига 3 км 30 м асфальт қопламасини ётқизиш.</t>
  </si>
  <si>
    <t>Omonkalxat MFY Tollisoy qishlog'ini asosiy yo'lini 2800 metr qismiga asfalt qoplamasini yotqizish.</t>
  </si>
  <si>
    <t>Каттақўрғон туман Себистон МФЙ шур қишлоғи ички йулларини асфалтлаштириш</t>
  </si>
  <si>
    <t xml:space="preserve">Yonbosh mahallasi Buloqboshi koʼchasi asosiy yoʼliga asfalt qatlamasi yotqizish. </t>
  </si>
  <si>
    <t>Заркургон МФЙ М37 трассага богловчи ички йуллар Янгикишлок, ,Кукан,К,ипчарвот ва Давлатбобо йулларига асфалт к,опламасини ётк,изиш.</t>
  </si>
  <si>
    <t>Kattaqurg'on tumani Yonboshsoy MFY Ququd qishlog'i 101- maktab binosidan 78- maktab firial binosiga Hamda Mahalla binosiga olib boruchi yo'lga asfalt qoplamasi yotqizish</t>
  </si>
  <si>
    <t>38-Сонли МТТга янги қўшимча бино қуриш</t>
  </si>
  <si>
    <t xml:space="preserve">Mundiyon MFY Sutxur qishlig'idagi  ichki kuchalarni asfalt qilish </t>
  </si>
  <si>
    <t>Саройқўрғон МФЙ Нурли йўл ва Тонг ёғдуси асосий шох кўчаларини асфальт қилиш</t>
  </si>
  <si>
    <t>Каттақўрғон тумани Кадан махалласи Дустлик  кучасидаги 3- км оғир ахволга келиб қолган қисмини асфат қилиш зарур .Хозирги кунда ёғонгарчилик бўлганлиги сабаб бу йулдан мақтаб ўқувчилар жуда қийналмоқда .</t>
  </si>
  <si>
    <t>Каттақўрғон туман Чиғатой МФЙ Туғбеги қишлоқ  кўчасининг 3030 метирига асфалт қопламасини ётқизиш.</t>
  </si>
  <si>
    <t>Kattaqoʻrgʻon tuman Mundiyon MFY Saroy qishlogʻida joylashgan 1-IDUM ning yangi binosi uchun sport zal qurish</t>
  </si>
  <si>
    <t>2025 yil birinchi mavsumida g‘olib deb topilgan tadbirlar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</si>
</sst>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"/>
    <numFmt numFmtId="166" formatCode="_-* #,##0\ _₽_-;\-* #,##0\ _₽_-;_-* &quot;-&quot;??\ _₽_-;_-@_-"/>
    <numFmt numFmtId="167" formatCode="0.0"/>
    <numFmt numFmtId="168" formatCode="#,##0_ ;[Red]\-#,##0\ "/>
    <numFmt numFmtId="169" formatCode="_-* #,##0.0\ _₽_-;\-* #,##0.0\ _₽_-;_-* &quot;-&quot;??\ _₽_-;_-@_-"/>
    <numFmt numFmtId="170" formatCode="_-* #,##0.0\ _₽_-;\-* #,##0.0\ _₽_-;_-* &quot;-&quot;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2"/>
    </font>
    <font>
      <sz val="12"/>
      <name val="Times New Roman"/>
      <family val="2"/>
    </font>
    <font>
      <b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0" borderId="0" xfId="2" applyFont="1"/>
    <xf numFmtId="165" fontId="3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6" fontId="8" fillId="0" borderId="11" xfId="2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168" fontId="2" fillId="0" borderId="0" xfId="0" applyNumberFormat="1" applyFont="1" applyBorder="1"/>
    <xf numFmtId="166" fontId="10" fillId="0" borderId="0" xfId="0" applyNumberFormat="1" applyFont="1" applyBorder="1"/>
    <xf numFmtId="164" fontId="10" fillId="0" borderId="0" xfId="2" applyFont="1" applyBorder="1"/>
    <xf numFmtId="0" fontId="10" fillId="0" borderId="0" xfId="0" applyFont="1" applyBorder="1"/>
    <xf numFmtId="164" fontId="2" fillId="0" borderId="0" xfId="2" applyFont="1" applyBorder="1"/>
    <xf numFmtId="0" fontId="9" fillId="2" borderId="1" xfId="0" applyFont="1" applyFill="1" applyBorder="1" applyAlignment="1">
      <alignment horizontal="left" vertical="center" wrapText="1"/>
    </xf>
    <xf numFmtId="166" fontId="7" fillId="2" borderId="1" xfId="2" applyNumberFormat="1" applyFont="1" applyFill="1" applyBorder="1" applyAlignment="1">
      <alignment horizontal="center" vertical="center"/>
    </xf>
    <xf numFmtId="169" fontId="2" fillId="0" borderId="1" xfId="2" applyNumberFormat="1" applyFont="1" applyBorder="1" applyAlignment="1">
      <alignment horizontal="center" vertical="center" wrapText="1"/>
    </xf>
    <xf numFmtId="169" fontId="2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6" fontId="8" fillId="2" borderId="11" xfId="2" applyNumberFormat="1" applyFont="1" applyFill="1" applyBorder="1" applyAlignment="1">
      <alignment horizontal="center" vertical="center"/>
    </xf>
    <xf numFmtId="166" fontId="2" fillId="0" borderId="0" xfId="0" applyNumberFormat="1" applyFont="1" applyBorder="1"/>
    <xf numFmtId="0" fontId="9" fillId="4" borderId="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3" fontId="2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9" fontId="2" fillId="0" borderId="0" xfId="0" applyNumberFormat="1" applyFont="1"/>
    <xf numFmtId="0" fontId="7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166" fontId="8" fillId="2" borderId="14" xfId="2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0" fillId="0" borderId="1" xfId="0" applyBorder="1"/>
    <xf numFmtId="165" fontId="3" fillId="2" borderId="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6" fontId="8" fillId="2" borderId="0" xfId="2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6" fontId="3" fillId="2" borderId="0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70" fontId="2" fillId="0" borderId="0" xfId="0" applyNumberFormat="1" applyFont="1"/>
    <xf numFmtId="0" fontId="13" fillId="0" borderId="1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7" fillId="3" borderId="1" xfId="2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/>
    <xf numFmtId="0" fontId="7" fillId="0" borderId="11" xfId="0" applyFont="1" applyBorder="1" applyAlignment="1">
      <alignment horizontal="center" vertical="center" wrapText="1"/>
    </xf>
    <xf numFmtId="166" fontId="7" fillId="0" borderId="11" xfId="2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6" fontId="15" fillId="2" borderId="11" xfId="2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0A04_XAA_1\Desktop\&#1054;&#1087;&#1077;&#1085;&#1073;&#1072;&#1076;&#1078;&#1077;&#1090;%20&#1080;&#1076;&#1077;&#1103;&#1083;&#1072;&#1088;\01.%20&#1043;&#1086;&#1103;&#1083;&#1072;&#1088;&#1088;&#1088;&#1088;&#1088;&#1088;&#1088;\OSG%20Portal%20&#1073;&#1091;&#1081;&#1080;&#1095;&#1072;\01.%20&#1040;&#1085;&#1072;&#1083;&#1080;&#1079;%20&#1090;&#1072;&#1082;&#1083;&#1080;&#1092;&#1083;&#1072;&#1088;\001.%20&#1057;&#1074;&#1086;&#1076;&#1082;&#1072;\&#1054;&#1093;&#1080;&#1088;&#1075;&#1080;%20&#1101;&#1090;&#1072;&#1087;%20&#1084;&#1086;&#1083;&#1080;&#1103;&#1083;&#1072;&#1096;&#1090;&#1080;&#1088;&#1080;&#1096;\4017%20&#1078;&#1072;&#1084;&#1075;&#1072;&#1088;&#1084;&#1072;%20&#1082;&#1072;&#1088;&#1079;&#1076;&#1086;&#1088;&#1083;&#1080;&#1082;%20(29-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удудлар кесимида свод"/>
      <sheetName val="Лист1"/>
      <sheetName val="Жами "/>
      <sheetName val="База_данних_сумм"/>
      <sheetName val="ФТЖ  14 та худуд"/>
      <sheetName val="Карорларни юкланиши порталга"/>
      <sheetName val="хисобракам бириктирилиши"/>
      <sheetName val="Қўшимча берилган 117 млрд"/>
      <sheetName val="исход имя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">
          <cell r="C4" t="str">
            <v>Всего</v>
          </cell>
          <cell r="D4">
            <v>117416</v>
          </cell>
        </row>
        <row r="5">
          <cell r="C5" t="str">
            <v>Кургантепинский район</v>
          </cell>
          <cell r="D5">
            <v>1216</v>
          </cell>
        </row>
        <row r="6">
          <cell r="C6" t="str">
            <v>Мархаматский район</v>
          </cell>
          <cell r="D6">
            <v>1233</v>
          </cell>
        </row>
        <row r="7">
          <cell r="C7" t="str">
            <v>Шахриханский район</v>
          </cell>
          <cell r="D7">
            <v>1240</v>
          </cell>
        </row>
        <row r="8">
          <cell r="C8" t="str">
            <v>город Андижан</v>
          </cell>
          <cell r="D8">
            <v>1250</v>
          </cell>
        </row>
        <row r="9">
          <cell r="C9" t="str">
            <v>Улугнорский район</v>
          </cell>
          <cell r="D9">
            <v>1252</v>
          </cell>
        </row>
        <row r="10">
          <cell r="C10" t="str">
            <v>Балыкчинский район</v>
          </cell>
          <cell r="D10">
            <v>1269</v>
          </cell>
        </row>
        <row r="11">
          <cell r="C11" t="str">
            <v>Андижанский район</v>
          </cell>
          <cell r="D11">
            <v>771</v>
          </cell>
        </row>
        <row r="12">
          <cell r="C12" t="str">
            <v>Избасканский район</v>
          </cell>
          <cell r="D12">
            <v>1280</v>
          </cell>
        </row>
        <row r="13">
          <cell r="C13" t="str">
            <v>Ходжаабадский район</v>
          </cell>
          <cell r="D13">
            <v>802</v>
          </cell>
        </row>
        <row r="14">
          <cell r="C14" t="str">
            <v>Бозский район</v>
          </cell>
          <cell r="D14">
            <v>1341</v>
          </cell>
        </row>
        <row r="15">
          <cell r="C15" t="str">
            <v>Булакбашинский район</v>
          </cell>
          <cell r="D15">
            <v>1346</v>
          </cell>
        </row>
        <row r="16">
          <cell r="C16" t="str">
            <v>Пахтаабадский район</v>
          </cell>
          <cell r="D16">
            <v>1365</v>
          </cell>
        </row>
        <row r="17">
          <cell r="C17" t="str">
            <v>Алтынкульский район</v>
          </cell>
          <cell r="D17">
            <v>1368</v>
          </cell>
        </row>
        <row r="18">
          <cell r="C18" t="str">
            <v>Джалалкудукский район</v>
          </cell>
          <cell r="D18">
            <v>889</v>
          </cell>
        </row>
        <row r="19">
          <cell r="C19" t="str">
            <v>город Ханабад</v>
          </cell>
          <cell r="D19">
            <v>899</v>
          </cell>
        </row>
        <row r="20">
          <cell r="C20" t="str">
            <v>город Бухара</v>
          </cell>
          <cell r="D20">
            <v>500</v>
          </cell>
        </row>
        <row r="21">
          <cell r="C21" t="str">
            <v>Шафирканский район‎</v>
          </cell>
          <cell r="D21">
            <v>579</v>
          </cell>
        </row>
        <row r="22">
          <cell r="C22" t="str">
            <v>Жондорский район</v>
          </cell>
          <cell r="D22">
            <v>838</v>
          </cell>
        </row>
        <row r="23">
          <cell r="C23" t="str">
            <v>Бухарский район</v>
          </cell>
          <cell r="D23">
            <v>843</v>
          </cell>
        </row>
        <row r="24">
          <cell r="C24" t="str">
            <v>Ромитанский район</v>
          </cell>
          <cell r="D24">
            <v>909</v>
          </cell>
        </row>
        <row r="25">
          <cell r="C25" t="str">
            <v>Вабкентский район</v>
          </cell>
          <cell r="D25">
            <v>883</v>
          </cell>
        </row>
        <row r="26">
          <cell r="C26" t="str">
            <v>Пешкунский район‎</v>
          </cell>
          <cell r="D26">
            <v>962</v>
          </cell>
        </row>
        <row r="27">
          <cell r="C27" t="str">
            <v>Каганский район</v>
          </cell>
          <cell r="D27">
            <v>1111</v>
          </cell>
        </row>
        <row r="28">
          <cell r="C28" t="str">
            <v>Алатский район</v>
          </cell>
          <cell r="D28">
            <v>1261</v>
          </cell>
        </row>
        <row r="29">
          <cell r="C29" t="str">
            <v>город Каган</v>
          </cell>
          <cell r="D29">
            <v>1251</v>
          </cell>
        </row>
        <row r="30">
          <cell r="C30" t="str">
            <v>Каракульский район</v>
          </cell>
          <cell r="D30">
            <v>1304</v>
          </cell>
        </row>
        <row r="31">
          <cell r="C31" t="str">
            <v>Караулбазарский район</v>
          </cell>
          <cell r="D31">
            <v>1306</v>
          </cell>
        </row>
        <row r="32">
          <cell r="C32" t="str">
            <v>город Джизак</v>
          </cell>
          <cell r="D32">
            <v>500</v>
          </cell>
        </row>
        <row r="33">
          <cell r="C33" t="str">
            <v>Пахтакорский район</v>
          </cell>
          <cell r="D33">
            <v>833</v>
          </cell>
        </row>
        <row r="34">
          <cell r="C34" t="str">
            <v>Зарбдарский район</v>
          </cell>
          <cell r="D34">
            <v>862</v>
          </cell>
        </row>
        <row r="35">
          <cell r="C35" t="str">
            <v>Галляаральский район</v>
          </cell>
          <cell r="D35">
            <v>1015</v>
          </cell>
        </row>
        <row r="36">
          <cell r="C36" t="str">
            <v>Бахмальский район</v>
          </cell>
          <cell r="D36">
            <v>1018</v>
          </cell>
        </row>
        <row r="37">
          <cell r="C37" t="str">
            <v>Арнасайский район</v>
          </cell>
          <cell r="D37">
            <v>1074</v>
          </cell>
        </row>
        <row r="38">
          <cell r="C38" t="str">
            <v>Фаришский район</v>
          </cell>
          <cell r="D38">
            <v>470</v>
          </cell>
        </row>
        <row r="39">
          <cell r="C39" t="str">
            <v>Мирзачульский район</v>
          </cell>
          <cell r="D39">
            <v>1134</v>
          </cell>
        </row>
        <row r="40">
          <cell r="C40" t="str">
            <v>Шараф Рашидовский район</v>
          </cell>
          <cell r="D40">
            <v>1039</v>
          </cell>
        </row>
        <row r="41">
          <cell r="C41" t="str">
            <v>Зааминский район</v>
          </cell>
          <cell r="D41">
            <v>1101</v>
          </cell>
        </row>
        <row r="42">
          <cell r="C42" t="str">
            <v>Янгиабадский район</v>
          </cell>
          <cell r="D42">
            <v>1203</v>
          </cell>
        </row>
        <row r="43">
          <cell r="C43" t="str">
            <v>Шахрисабзский район</v>
          </cell>
          <cell r="D43">
            <v>500</v>
          </cell>
        </row>
        <row r="44">
          <cell r="C44" t="str">
            <v>Миришкорский район</v>
          </cell>
          <cell r="D44">
            <v>500</v>
          </cell>
        </row>
        <row r="45">
          <cell r="C45" t="str">
            <v>Дехканабадский район</v>
          </cell>
          <cell r="D45">
            <v>625</v>
          </cell>
        </row>
        <row r="46">
          <cell r="C46" t="str">
            <v>Нишанский район</v>
          </cell>
          <cell r="D46">
            <v>500</v>
          </cell>
        </row>
        <row r="47">
          <cell r="C47" t="str">
            <v>Мубарекский район</v>
          </cell>
          <cell r="D47">
            <v>500</v>
          </cell>
        </row>
        <row r="48">
          <cell r="C48" t="str">
            <v>город Нукус</v>
          </cell>
          <cell r="D48">
            <v>500</v>
          </cell>
        </row>
        <row r="49">
          <cell r="C49" t="str">
            <v>Тахиаташский район</v>
          </cell>
          <cell r="D49">
            <v>500</v>
          </cell>
        </row>
        <row r="50">
          <cell r="C50" t="str">
            <v>Берунийский район</v>
          </cell>
          <cell r="D50">
            <v>500</v>
          </cell>
        </row>
        <row r="51">
          <cell r="C51" t="str">
            <v>Турткульский район</v>
          </cell>
          <cell r="D51">
            <v>500</v>
          </cell>
        </row>
        <row r="52">
          <cell r="C52" t="str">
            <v>Кунградский район</v>
          </cell>
          <cell r="D52">
            <v>507</v>
          </cell>
        </row>
        <row r="53">
          <cell r="C53" t="str">
            <v>Муйнакский район</v>
          </cell>
          <cell r="D53">
            <v>578</v>
          </cell>
        </row>
        <row r="54">
          <cell r="C54" t="str">
            <v>Элликкалинский район</v>
          </cell>
          <cell r="D54">
            <v>654</v>
          </cell>
        </row>
        <row r="55">
          <cell r="C55" t="str">
            <v>Ходжейлийский район</v>
          </cell>
          <cell r="D55">
            <v>728</v>
          </cell>
        </row>
        <row r="56">
          <cell r="C56" t="str">
            <v>Нукусский район</v>
          </cell>
          <cell r="D56">
            <v>734</v>
          </cell>
        </row>
        <row r="57">
          <cell r="C57" t="str">
            <v>Амударьинский район</v>
          </cell>
          <cell r="D57">
            <v>750</v>
          </cell>
        </row>
        <row r="58">
          <cell r="C58" t="str">
            <v>Чимбайский район</v>
          </cell>
          <cell r="D58">
            <v>983</v>
          </cell>
        </row>
        <row r="59">
          <cell r="C59" t="str">
            <v>Канлыкульский район</v>
          </cell>
          <cell r="D59">
            <v>1022</v>
          </cell>
        </row>
        <row r="60">
          <cell r="C60" t="str">
            <v>Караузякский район</v>
          </cell>
          <cell r="D60">
            <v>1065</v>
          </cell>
        </row>
        <row r="61">
          <cell r="C61" t="str">
            <v>Шуманайский район</v>
          </cell>
          <cell r="D61">
            <v>1197</v>
          </cell>
        </row>
        <row r="62">
          <cell r="C62" t="str">
            <v>Тахтакупырский район</v>
          </cell>
          <cell r="D62">
            <v>1350</v>
          </cell>
        </row>
        <row r="63">
          <cell r="C63" t="str">
            <v>Бозатауский район</v>
          </cell>
          <cell r="D63">
            <v>1435</v>
          </cell>
        </row>
        <row r="64">
          <cell r="C64" t="str">
            <v>Карманинский район</v>
          </cell>
          <cell r="D64">
            <v>571</v>
          </cell>
        </row>
        <row r="65">
          <cell r="C65" t="str">
            <v>Кызылтепинский район</v>
          </cell>
          <cell r="D65">
            <v>1137</v>
          </cell>
        </row>
        <row r="66">
          <cell r="C66" t="str">
            <v>Канимехский район</v>
          </cell>
          <cell r="D66">
            <v>676</v>
          </cell>
        </row>
        <row r="67">
          <cell r="C67" t="str">
            <v>город Навои</v>
          </cell>
          <cell r="D67">
            <v>508</v>
          </cell>
        </row>
        <row r="68">
          <cell r="C68" t="str">
            <v>г.Газган</v>
          </cell>
          <cell r="D68">
            <v>803</v>
          </cell>
        </row>
        <row r="69">
          <cell r="C69" t="str">
            <v>Учкудукский район</v>
          </cell>
          <cell r="D69">
            <v>688</v>
          </cell>
        </row>
        <row r="70">
          <cell r="C70" t="str">
            <v>город Зарафшан</v>
          </cell>
          <cell r="D70">
            <v>1031</v>
          </cell>
        </row>
        <row r="71">
          <cell r="C71" t="str">
            <v>Тамдынский район</v>
          </cell>
          <cell r="D71">
            <v>671</v>
          </cell>
        </row>
        <row r="72">
          <cell r="C72" t="str">
            <v>Навбахорский район</v>
          </cell>
          <cell r="D72">
            <v>1213</v>
          </cell>
        </row>
        <row r="73">
          <cell r="C73" t="str">
            <v>Нуратинский район</v>
          </cell>
          <cell r="D73">
            <v>1319</v>
          </cell>
        </row>
        <row r="74">
          <cell r="C74" t="str">
            <v>Папский район</v>
          </cell>
          <cell r="D74">
            <v>500</v>
          </cell>
        </row>
        <row r="75">
          <cell r="C75" t="str">
            <v>Туракурганский район</v>
          </cell>
          <cell r="D75">
            <v>500</v>
          </cell>
        </row>
        <row r="76">
          <cell r="C76" t="str">
            <v>Мингбулакский район</v>
          </cell>
          <cell r="D76">
            <v>500</v>
          </cell>
        </row>
        <row r="77">
          <cell r="C77" t="str">
            <v>Учкурганский район</v>
          </cell>
          <cell r="D77">
            <v>500</v>
          </cell>
        </row>
        <row r="78">
          <cell r="C78" t="str">
            <v>Касансайский район</v>
          </cell>
          <cell r="D78">
            <v>631</v>
          </cell>
        </row>
        <row r="79">
          <cell r="C79" t="str">
            <v>Наманганский район</v>
          </cell>
          <cell r="D79">
            <v>655</v>
          </cell>
        </row>
        <row r="80">
          <cell r="C80" t="str">
            <v>Янгикурганский район</v>
          </cell>
          <cell r="D80">
            <v>837</v>
          </cell>
        </row>
        <row r="81">
          <cell r="C81" t="str">
            <v>Нарынский район</v>
          </cell>
          <cell r="D81">
            <v>925</v>
          </cell>
        </row>
        <row r="82">
          <cell r="C82" t="str">
            <v>Уйчинский район</v>
          </cell>
          <cell r="D82">
            <v>973</v>
          </cell>
        </row>
        <row r="83">
          <cell r="C83" t="str">
            <v>Чартакский район</v>
          </cell>
          <cell r="D83">
            <v>1162</v>
          </cell>
        </row>
        <row r="84">
          <cell r="C84" t="str">
            <v>Самаркандский район</v>
          </cell>
          <cell r="D84">
            <v>500</v>
          </cell>
        </row>
        <row r="85">
          <cell r="C85" t="str">
            <v>Ургутский район</v>
          </cell>
          <cell r="D85">
            <v>500</v>
          </cell>
        </row>
        <row r="86">
          <cell r="C86" t="str">
            <v>город Каттакурган</v>
          </cell>
          <cell r="D86">
            <v>500</v>
          </cell>
        </row>
        <row r="87">
          <cell r="C87" t="str">
            <v>Пахтачийский район</v>
          </cell>
          <cell r="D87">
            <v>206</v>
          </cell>
        </row>
        <row r="88">
          <cell r="C88" t="str">
            <v>Тайлакский район</v>
          </cell>
          <cell r="D88">
            <v>500</v>
          </cell>
        </row>
        <row r="89">
          <cell r="C89" t="str">
            <v>Джамбайский район</v>
          </cell>
          <cell r="D89">
            <v>611</v>
          </cell>
        </row>
        <row r="90">
          <cell r="C90" t="str">
            <v>Кошрабадский район</v>
          </cell>
          <cell r="D90">
            <v>119</v>
          </cell>
        </row>
        <row r="91">
          <cell r="C91" t="str">
            <v>Пастдаргомский район</v>
          </cell>
          <cell r="D91">
            <v>599</v>
          </cell>
        </row>
        <row r="92">
          <cell r="C92" t="str">
            <v>Пайарыкский район</v>
          </cell>
          <cell r="D92">
            <v>545</v>
          </cell>
        </row>
        <row r="93">
          <cell r="C93" t="str">
            <v>Иштыханский район</v>
          </cell>
          <cell r="D93">
            <v>1350</v>
          </cell>
        </row>
        <row r="94">
          <cell r="C94" t="str">
            <v>Сардобинский район</v>
          </cell>
          <cell r="D94">
            <v>500</v>
          </cell>
        </row>
        <row r="95">
          <cell r="C95" t="str">
            <v>Сырдарьинский район</v>
          </cell>
          <cell r="D95">
            <v>944</v>
          </cell>
        </row>
        <row r="96">
          <cell r="C96" t="str">
            <v>город Гулистан</v>
          </cell>
          <cell r="D96">
            <v>150</v>
          </cell>
        </row>
        <row r="97">
          <cell r="C97" t="str">
            <v>Гулистанский район</v>
          </cell>
          <cell r="D97">
            <v>763</v>
          </cell>
        </row>
        <row r="98">
          <cell r="C98" t="str">
            <v>Баяутский район</v>
          </cell>
          <cell r="D98">
            <v>1198</v>
          </cell>
        </row>
        <row r="99">
          <cell r="C99" t="str">
            <v>Сайхунабадский район</v>
          </cell>
          <cell r="D99">
            <v>1087</v>
          </cell>
        </row>
        <row r="100">
          <cell r="C100" t="str">
            <v>Мирзаабадский район</v>
          </cell>
          <cell r="D100">
            <v>1100</v>
          </cell>
        </row>
        <row r="101">
          <cell r="C101" t="str">
            <v>город Ширин</v>
          </cell>
          <cell r="D101">
            <v>1420</v>
          </cell>
        </row>
        <row r="102">
          <cell r="C102" t="str">
            <v>город Янгиер</v>
          </cell>
          <cell r="D102">
            <v>806</v>
          </cell>
        </row>
        <row r="103">
          <cell r="C103" t="str">
            <v>Акалтынский район</v>
          </cell>
          <cell r="D103">
            <v>550</v>
          </cell>
        </row>
        <row r="104">
          <cell r="C104" t="str">
            <v>Денауский район‎</v>
          </cell>
          <cell r="D104">
            <v>165</v>
          </cell>
        </row>
        <row r="105">
          <cell r="C105" t="str">
            <v>Байсунский район‎</v>
          </cell>
          <cell r="D105">
            <v>80</v>
          </cell>
        </row>
        <row r="106">
          <cell r="C106" t="str">
            <v>Сариасийский район‎</v>
          </cell>
          <cell r="D106">
            <v>457</v>
          </cell>
        </row>
        <row r="107">
          <cell r="C107" t="str">
            <v>Джаркурганский район‎</v>
          </cell>
          <cell r="D107">
            <v>290</v>
          </cell>
        </row>
        <row r="108">
          <cell r="C108" t="str">
            <v>город Термез</v>
          </cell>
          <cell r="D108">
            <v>500</v>
          </cell>
        </row>
        <row r="109">
          <cell r="C109" t="str">
            <v>Музрабадский район‎</v>
          </cell>
          <cell r="D109">
            <v>546</v>
          </cell>
        </row>
        <row r="110">
          <cell r="C110" t="str">
            <v>Бандихон</v>
          </cell>
          <cell r="D110">
            <v>608</v>
          </cell>
        </row>
        <row r="111">
          <cell r="C111" t="str">
            <v>Кизирикский район‎</v>
          </cell>
          <cell r="D111">
            <v>601</v>
          </cell>
        </row>
        <row r="112">
          <cell r="C112" t="str">
            <v>Кумкурганский район‎</v>
          </cell>
          <cell r="D112">
            <v>698</v>
          </cell>
        </row>
        <row r="113">
          <cell r="C113" t="str">
            <v>Узунский район‎</v>
          </cell>
          <cell r="D113">
            <v>1205</v>
          </cell>
        </row>
        <row r="114">
          <cell r="C114" t="str">
            <v>Шурчинский район‎</v>
          </cell>
          <cell r="D114">
            <v>269</v>
          </cell>
        </row>
        <row r="115">
          <cell r="C115" t="str">
            <v>Ташкентский район</v>
          </cell>
          <cell r="D115">
            <v>500</v>
          </cell>
        </row>
        <row r="116">
          <cell r="C116" t="str">
            <v>город Ангрен</v>
          </cell>
          <cell r="D116">
            <v>500</v>
          </cell>
        </row>
        <row r="117">
          <cell r="C117" t="str">
            <v>город Чирчик</v>
          </cell>
          <cell r="D117">
            <v>500</v>
          </cell>
        </row>
        <row r="118">
          <cell r="C118" t="str">
            <v>город Алмалык</v>
          </cell>
          <cell r="D118">
            <v>550</v>
          </cell>
        </row>
        <row r="119">
          <cell r="C119" t="str">
            <v>Паркентский район</v>
          </cell>
          <cell r="D119">
            <v>83</v>
          </cell>
        </row>
        <row r="120">
          <cell r="C120" t="str">
            <v>город Бекабад</v>
          </cell>
          <cell r="D120">
            <v>149</v>
          </cell>
        </row>
        <row r="121">
          <cell r="C121" t="str">
            <v>город Янгийул</v>
          </cell>
          <cell r="D121">
            <v>176</v>
          </cell>
        </row>
        <row r="122">
          <cell r="C122" t="str">
            <v>Ахангаранский район</v>
          </cell>
          <cell r="D122">
            <v>500</v>
          </cell>
        </row>
        <row r="123">
          <cell r="C123" t="str">
            <v>город Ахангаран</v>
          </cell>
          <cell r="D123">
            <v>770</v>
          </cell>
        </row>
        <row r="124">
          <cell r="C124" t="str">
            <v>Чиназский район</v>
          </cell>
          <cell r="D124">
            <v>814</v>
          </cell>
        </row>
        <row r="125">
          <cell r="C125" t="str">
            <v>Юкоричирчикский район</v>
          </cell>
          <cell r="D125">
            <v>500</v>
          </cell>
        </row>
        <row r="126">
          <cell r="C126" t="str">
            <v>Пскентский район</v>
          </cell>
          <cell r="D126">
            <v>123</v>
          </cell>
        </row>
        <row r="127">
          <cell r="C127" t="str">
            <v>Янгиюльский район</v>
          </cell>
          <cell r="D127">
            <v>56</v>
          </cell>
        </row>
        <row r="128">
          <cell r="C128" t="str">
            <v>Язъяванский район</v>
          </cell>
          <cell r="D128">
            <v>500</v>
          </cell>
        </row>
        <row r="129">
          <cell r="C129" t="str">
            <v>Узбекистанский район</v>
          </cell>
          <cell r="D129">
            <v>500</v>
          </cell>
        </row>
        <row r="130">
          <cell r="C130" t="str">
            <v>Ташлакский район</v>
          </cell>
          <cell r="D130">
            <v>500</v>
          </cell>
        </row>
        <row r="131">
          <cell r="C131" t="str">
            <v>город Коканд</v>
          </cell>
          <cell r="D131">
            <v>500</v>
          </cell>
        </row>
        <row r="132">
          <cell r="C132" t="str">
            <v>Кувинский район</v>
          </cell>
          <cell r="D132">
            <v>619</v>
          </cell>
        </row>
        <row r="133">
          <cell r="C133" t="str">
            <v>город Маргилан</v>
          </cell>
          <cell r="D133">
            <v>667</v>
          </cell>
        </row>
        <row r="134">
          <cell r="C134" t="str">
            <v>город Кувасай</v>
          </cell>
          <cell r="D134">
            <v>809</v>
          </cell>
        </row>
        <row r="135">
          <cell r="C135" t="str">
            <v>Ферганский район</v>
          </cell>
          <cell r="D135">
            <v>832</v>
          </cell>
        </row>
        <row r="136">
          <cell r="C136" t="str">
            <v>Риштанский район</v>
          </cell>
          <cell r="D136">
            <v>856</v>
          </cell>
        </row>
        <row r="137">
          <cell r="C137" t="str">
            <v>Учкуприкский район</v>
          </cell>
          <cell r="D137">
            <v>371</v>
          </cell>
        </row>
        <row r="138">
          <cell r="C138" t="str">
            <v>Алтыарыкский район</v>
          </cell>
          <cell r="D138">
            <v>392</v>
          </cell>
        </row>
        <row r="139">
          <cell r="C139" t="str">
            <v>Куштепинский район</v>
          </cell>
          <cell r="D139">
            <v>988</v>
          </cell>
        </row>
        <row r="140">
          <cell r="C140" t="str">
            <v>Бувайдинский район</v>
          </cell>
          <cell r="D140">
            <v>548</v>
          </cell>
        </row>
        <row r="141">
          <cell r="C141" t="str">
            <v>Фуркатский район</v>
          </cell>
          <cell r="D141">
            <v>1079</v>
          </cell>
        </row>
        <row r="142">
          <cell r="C142" t="str">
            <v>Дангаринский район</v>
          </cell>
          <cell r="D142">
            <v>647</v>
          </cell>
        </row>
        <row r="143">
          <cell r="C143" t="str">
            <v>Сохский район</v>
          </cell>
          <cell r="D143">
            <v>1316</v>
          </cell>
        </row>
        <row r="144">
          <cell r="C144" t="str">
            <v>Бешарыкский район</v>
          </cell>
          <cell r="D144">
            <v>1368</v>
          </cell>
        </row>
        <row r="145">
          <cell r="C145" t="str">
            <v>Багдадский район</v>
          </cell>
          <cell r="D145">
            <v>1451</v>
          </cell>
        </row>
        <row r="146">
          <cell r="C146" t="str">
            <v>Ургенчский район</v>
          </cell>
          <cell r="D146">
            <v>500</v>
          </cell>
        </row>
        <row r="147">
          <cell r="C147" t="str">
            <v>Тупроккалинский район</v>
          </cell>
          <cell r="D147">
            <v>531</v>
          </cell>
        </row>
        <row r="148">
          <cell r="C148" t="str">
            <v>город Хива</v>
          </cell>
          <cell r="D148">
            <v>609</v>
          </cell>
        </row>
        <row r="149">
          <cell r="C149" t="str">
            <v>Шаватский район</v>
          </cell>
          <cell r="D149">
            <v>500</v>
          </cell>
        </row>
        <row r="150">
          <cell r="C150" t="str">
            <v>Хивинский район</v>
          </cell>
          <cell r="D150">
            <v>645</v>
          </cell>
        </row>
        <row r="151">
          <cell r="C151" t="str">
            <v>Гурленский район</v>
          </cell>
          <cell r="D151">
            <v>567</v>
          </cell>
        </row>
        <row r="152">
          <cell r="C152" t="str">
            <v>Хазараспский район</v>
          </cell>
          <cell r="D152">
            <v>500</v>
          </cell>
        </row>
        <row r="153">
          <cell r="C153" t="str">
            <v>Багатский район</v>
          </cell>
          <cell r="D153">
            <v>642</v>
          </cell>
        </row>
        <row r="154">
          <cell r="C154" t="str">
            <v>Кошкупырский район</v>
          </cell>
          <cell r="D154">
            <v>500</v>
          </cell>
        </row>
        <row r="155">
          <cell r="C155" t="str">
            <v>Янгиарыкский район</v>
          </cell>
          <cell r="D155">
            <v>614</v>
          </cell>
        </row>
        <row r="156">
          <cell r="C156" t="str">
            <v>город Ургенч</v>
          </cell>
          <cell r="D156">
            <v>1007</v>
          </cell>
        </row>
        <row r="157">
          <cell r="C157" t="str">
            <v>Янгибазарский район</v>
          </cell>
          <cell r="D157">
            <v>1325</v>
          </cell>
        </row>
      </sheetData>
      <sheetData sheetId="8">
        <row r="2">
          <cell r="G2" t="str">
            <v>401722860032027019909018001</v>
          </cell>
          <cell r="H2" t="str">
            <v>Алтынкульский район</v>
          </cell>
        </row>
        <row r="3">
          <cell r="G3" t="str">
            <v>401722860032037019909018001</v>
          </cell>
          <cell r="H3" t="str">
            <v>Андижанский район</v>
          </cell>
        </row>
        <row r="4">
          <cell r="G4" t="str">
            <v>401722860032067019909018001</v>
          </cell>
          <cell r="H4" t="str">
            <v>Балыкчинский район</v>
          </cell>
        </row>
        <row r="5">
          <cell r="G5" t="str">
            <v>401722860032097019909018001</v>
          </cell>
          <cell r="H5" t="str">
            <v>Бозский район</v>
          </cell>
        </row>
        <row r="6">
          <cell r="G6" t="str">
            <v>401722860032107019909018001</v>
          </cell>
          <cell r="H6" t="str">
            <v>Булакбашинский район</v>
          </cell>
        </row>
        <row r="7">
          <cell r="G7" t="str">
            <v>401722860032117019909018001</v>
          </cell>
          <cell r="H7" t="str">
            <v>Джалалкудукский район</v>
          </cell>
        </row>
        <row r="8">
          <cell r="G8" t="str">
            <v>401722860032147019909018001</v>
          </cell>
          <cell r="H8" t="str">
            <v>Избасканский район</v>
          </cell>
        </row>
        <row r="9">
          <cell r="G9" t="str">
            <v>401722860032177019909018001</v>
          </cell>
          <cell r="H9" t="str">
            <v>Улугнорский район</v>
          </cell>
        </row>
        <row r="10">
          <cell r="G10" t="str">
            <v>401722860032207019909018001</v>
          </cell>
          <cell r="H10" t="str">
            <v>Кургантепинский район</v>
          </cell>
        </row>
        <row r="11">
          <cell r="G11" t="str">
            <v>401722860032247019909018001</v>
          </cell>
          <cell r="H11" t="str">
            <v>Асакинский район</v>
          </cell>
        </row>
        <row r="12">
          <cell r="G12" t="str">
            <v>401722860032277019909018001</v>
          </cell>
          <cell r="H12" t="str">
            <v>Мархаматский район</v>
          </cell>
        </row>
        <row r="13">
          <cell r="G13" t="str">
            <v>401722860032307019909018001</v>
          </cell>
          <cell r="H13" t="str">
            <v>Шахриханский район</v>
          </cell>
        </row>
        <row r="14">
          <cell r="G14" t="str">
            <v>401722860032327019909018001</v>
          </cell>
          <cell r="H14" t="str">
            <v>Пахтаабадский район</v>
          </cell>
        </row>
        <row r="15">
          <cell r="G15" t="str">
            <v>401722860032367019909018001</v>
          </cell>
          <cell r="H15" t="str">
            <v>Ходжаабадский район</v>
          </cell>
        </row>
        <row r="16">
          <cell r="G16" t="str">
            <v>401722860034017019909018001</v>
          </cell>
          <cell r="H16" t="str">
            <v>город Андижан</v>
          </cell>
        </row>
        <row r="17">
          <cell r="G17" t="str">
            <v>401722860034087019909018001</v>
          </cell>
          <cell r="H17" t="str">
            <v>город Ханабад</v>
          </cell>
        </row>
        <row r="18">
          <cell r="G18" t="str">
            <v>401722860062047019909018001</v>
          </cell>
          <cell r="H18" t="str">
            <v>Алатский район</v>
          </cell>
        </row>
        <row r="19">
          <cell r="G19" t="str">
            <v>401722860062077019909018001</v>
          </cell>
          <cell r="H19" t="str">
            <v>Бухарский район</v>
          </cell>
        </row>
        <row r="20">
          <cell r="G20" t="str">
            <v>401722860062127019909018001</v>
          </cell>
          <cell r="H20" t="str">
            <v>Вабкентский район</v>
          </cell>
        </row>
        <row r="21">
          <cell r="G21" t="str">
            <v>401722860062157019909018001</v>
          </cell>
          <cell r="H21" t="str">
            <v>Гиждуванский район</v>
          </cell>
        </row>
        <row r="22">
          <cell r="G22" t="str">
            <v>401722860062197019909018001</v>
          </cell>
          <cell r="H22" t="str">
            <v>Каганский район</v>
          </cell>
        </row>
        <row r="23">
          <cell r="G23" t="str">
            <v>401722860062307019909018001</v>
          </cell>
          <cell r="H23" t="str">
            <v>Каракульский район</v>
          </cell>
        </row>
        <row r="24">
          <cell r="G24" t="str">
            <v>401722860062327019909018001</v>
          </cell>
          <cell r="H24" t="str">
            <v>Караулбазарский район</v>
          </cell>
        </row>
        <row r="25">
          <cell r="G25" t="str">
            <v>401722860062407019909018001</v>
          </cell>
          <cell r="H25" t="str">
            <v>Пешкунский район‎</v>
          </cell>
        </row>
        <row r="26">
          <cell r="G26" t="str">
            <v>401722860062427019909018001</v>
          </cell>
          <cell r="H26" t="str">
            <v>Ромитанский район</v>
          </cell>
        </row>
        <row r="27">
          <cell r="G27" t="str">
            <v>401722860062467019909018001</v>
          </cell>
          <cell r="H27" t="str">
            <v>Жондорский район</v>
          </cell>
        </row>
        <row r="28">
          <cell r="G28" t="str">
            <v>401722860062587019909018001</v>
          </cell>
          <cell r="H28" t="str">
            <v>Шафирканский район‎</v>
          </cell>
        </row>
        <row r="29">
          <cell r="G29" t="str">
            <v>401722860064017019909018001</v>
          </cell>
          <cell r="H29" t="str">
            <v>город Бухара</v>
          </cell>
        </row>
        <row r="30">
          <cell r="G30" t="str">
            <v>401722860064037019909018001</v>
          </cell>
          <cell r="H30" t="str">
            <v>город Каган</v>
          </cell>
        </row>
        <row r="31">
          <cell r="G31" t="str">
            <v>401722860082017019909018001</v>
          </cell>
          <cell r="H31" t="str">
            <v>Арнасайский район</v>
          </cell>
        </row>
        <row r="32">
          <cell r="G32" t="str">
            <v>401722860082047019909018001</v>
          </cell>
          <cell r="H32" t="str">
            <v>Бахмальский район</v>
          </cell>
        </row>
        <row r="33">
          <cell r="G33" t="str">
            <v>401722860082097019909018001</v>
          </cell>
          <cell r="H33" t="str">
            <v>Галляаральский район</v>
          </cell>
        </row>
        <row r="34">
          <cell r="G34" t="str">
            <v>401722860082127019909018001</v>
          </cell>
          <cell r="H34" t="str">
            <v>Шараф Рашидовский район</v>
          </cell>
        </row>
        <row r="35">
          <cell r="G35" t="str">
            <v>401722860082157019909018001</v>
          </cell>
          <cell r="H35" t="str">
            <v>Дустликский район</v>
          </cell>
        </row>
        <row r="36">
          <cell r="G36" t="str">
            <v>401722860082187019909018001</v>
          </cell>
          <cell r="H36" t="str">
            <v>Зааминский район</v>
          </cell>
        </row>
        <row r="37">
          <cell r="G37" t="str">
            <v>401722860082207019909018001</v>
          </cell>
          <cell r="H37" t="str">
            <v>Зарбдарский район</v>
          </cell>
        </row>
        <row r="38">
          <cell r="G38" t="str">
            <v>401722860082257019909018001</v>
          </cell>
          <cell r="H38" t="str">
            <v>Зафарабадский район</v>
          </cell>
        </row>
        <row r="39">
          <cell r="G39" t="str">
            <v>401722860082237019909018001</v>
          </cell>
          <cell r="H39" t="str">
            <v>Мирзачульский район</v>
          </cell>
        </row>
        <row r="40">
          <cell r="G40" t="str">
            <v>401722860082287019909018001</v>
          </cell>
          <cell r="H40" t="str">
            <v>Пахтакорский район</v>
          </cell>
        </row>
        <row r="41">
          <cell r="G41" t="str">
            <v>401722860082357019909018001</v>
          </cell>
          <cell r="H41" t="str">
            <v>Фаришский район</v>
          </cell>
        </row>
        <row r="42">
          <cell r="G42" t="str">
            <v>401722860082377019909018001</v>
          </cell>
          <cell r="H42" t="str">
            <v>Янгиабадский район</v>
          </cell>
        </row>
        <row r="43">
          <cell r="G43" t="str">
            <v>401722860084017019909018001</v>
          </cell>
          <cell r="H43" t="str">
            <v>город Джизак</v>
          </cell>
        </row>
        <row r="44">
          <cell r="G44" t="str">
            <v>401722860102077019909018001</v>
          </cell>
          <cell r="H44" t="str">
            <v>Гузарский район</v>
          </cell>
        </row>
        <row r="45">
          <cell r="G45" t="str">
            <v>401722860102127019909018001</v>
          </cell>
          <cell r="H45" t="str">
            <v>Дехканабадский район</v>
          </cell>
        </row>
        <row r="46">
          <cell r="G46" t="str">
            <v>401722860102207019909018001</v>
          </cell>
          <cell r="H46" t="str">
            <v>Камашинский район</v>
          </cell>
        </row>
        <row r="47">
          <cell r="G47" t="str">
            <v>401722860102247019909018001</v>
          </cell>
          <cell r="H47" t="str">
            <v>Каршинский район</v>
          </cell>
        </row>
        <row r="48">
          <cell r="G48" t="str">
            <v>401722860102297019909018001</v>
          </cell>
          <cell r="H48" t="str">
            <v>Касанский район</v>
          </cell>
        </row>
        <row r="49">
          <cell r="G49" t="str">
            <v>401722860102327019909018001</v>
          </cell>
          <cell r="H49" t="str">
            <v>Китабский район</v>
          </cell>
        </row>
        <row r="50">
          <cell r="G50" t="str">
            <v>401722860102337019909018001</v>
          </cell>
          <cell r="H50" t="str">
            <v>Миришкорский район</v>
          </cell>
        </row>
        <row r="51">
          <cell r="G51" t="str">
            <v>401722860102347019909018001</v>
          </cell>
          <cell r="H51" t="str">
            <v>Мубарекский район</v>
          </cell>
        </row>
        <row r="52">
          <cell r="G52" t="str">
            <v>401722860102357019909018001</v>
          </cell>
          <cell r="H52" t="str">
            <v>Нишанский район</v>
          </cell>
        </row>
        <row r="53">
          <cell r="G53" t="str">
            <v>401722860102377019909018001</v>
          </cell>
          <cell r="H53" t="str">
            <v>Касбийский район</v>
          </cell>
        </row>
        <row r="54">
          <cell r="G54" t="str">
            <v>401722860102427019909018001</v>
          </cell>
          <cell r="H54" t="str">
            <v>Чиракчинский район</v>
          </cell>
        </row>
        <row r="55">
          <cell r="G55" t="str">
            <v>401722860102457019909018001</v>
          </cell>
          <cell r="H55" t="str">
            <v>Шахрисабзский район</v>
          </cell>
        </row>
        <row r="56">
          <cell r="G56" t="str">
            <v>401722860102507019909018001</v>
          </cell>
          <cell r="H56" t="str">
            <v>Яккабагский район</v>
          </cell>
        </row>
        <row r="57">
          <cell r="G57" t="str">
            <v>401722860104017019909018001</v>
          </cell>
          <cell r="H57" t="str">
            <v>город Карши</v>
          </cell>
        </row>
        <row r="58">
          <cell r="G58" t="str">
            <v>401722860104057019909018001</v>
          </cell>
          <cell r="H58" t="str">
            <v>город Шахрисабз</v>
          </cell>
        </row>
        <row r="59">
          <cell r="G59" t="str">
            <v>401722860122117019909018001</v>
          </cell>
          <cell r="H59" t="str">
            <v>Канимехский район</v>
          </cell>
        </row>
        <row r="60">
          <cell r="G60" t="str">
            <v>401722860122167019909018001</v>
          </cell>
          <cell r="H60" t="str">
            <v>Кызылтепинский район</v>
          </cell>
        </row>
        <row r="61">
          <cell r="G61" t="str">
            <v>401722860122307019909018001</v>
          </cell>
          <cell r="H61" t="str">
            <v>Навбахорский район</v>
          </cell>
        </row>
        <row r="62">
          <cell r="G62" t="str">
            <v>401722860122347019909018001</v>
          </cell>
          <cell r="H62" t="str">
            <v>Карманинский район</v>
          </cell>
        </row>
        <row r="63">
          <cell r="G63" t="str">
            <v>401722860122387019909018001</v>
          </cell>
          <cell r="H63" t="str">
            <v>Нуратинский район</v>
          </cell>
        </row>
        <row r="64">
          <cell r="G64" t="str">
            <v>401722860122447019909018001</v>
          </cell>
          <cell r="H64" t="str">
            <v>Тамдынский район</v>
          </cell>
        </row>
        <row r="65">
          <cell r="G65" t="str">
            <v>401722860122487019909018001</v>
          </cell>
          <cell r="H65" t="str">
            <v>Учкудукский район</v>
          </cell>
        </row>
        <row r="66">
          <cell r="G66" t="str">
            <v>401722860122517019909018001</v>
          </cell>
          <cell r="H66" t="str">
            <v>Хатырчинский район</v>
          </cell>
        </row>
        <row r="67">
          <cell r="G67" t="str">
            <v>401722860124017019909018001</v>
          </cell>
          <cell r="H67" t="str">
            <v>город Навои</v>
          </cell>
        </row>
        <row r="68">
          <cell r="G68" t="str">
            <v>401722860124087019909018001</v>
          </cell>
          <cell r="H68" t="str">
            <v>город Зарафшан</v>
          </cell>
        </row>
        <row r="69">
          <cell r="G69" t="str">
            <v>401722860124127019909018001</v>
          </cell>
          <cell r="H69" t="str">
            <v>г.Газган</v>
          </cell>
        </row>
        <row r="70">
          <cell r="G70" t="str">
            <v>401722860142047019909018001</v>
          </cell>
          <cell r="H70" t="str">
            <v>Мингбулакский район</v>
          </cell>
        </row>
        <row r="71">
          <cell r="G71" t="str">
            <v>401722860142077019909018001</v>
          </cell>
          <cell r="H71" t="str">
            <v>Касансайский район</v>
          </cell>
        </row>
        <row r="72">
          <cell r="G72" t="str">
            <v>401722860142127019909018001</v>
          </cell>
          <cell r="H72" t="str">
            <v>Наманганский район</v>
          </cell>
        </row>
        <row r="73">
          <cell r="G73" t="str">
            <v>401722860142167019909018001</v>
          </cell>
          <cell r="H73" t="str">
            <v>Нарынский район</v>
          </cell>
        </row>
        <row r="74">
          <cell r="G74" t="str">
            <v>401722860142197019909018001</v>
          </cell>
          <cell r="H74" t="str">
            <v>Папский район</v>
          </cell>
        </row>
        <row r="75">
          <cell r="G75" t="str">
            <v>401722860142247019909018001</v>
          </cell>
          <cell r="H75" t="str">
            <v>Туракурганский район</v>
          </cell>
        </row>
        <row r="76">
          <cell r="G76" t="str">
            <v>401722860142297019909018001</v>
          </cell>
          <cell r="H76" t="str">
            <v>Уйчинский район</v>
          </cell>
        </row>
        <row r="77">
          <cell r="G77" t="str">
            <v>401722860142347019909018001</v>
          </cell>
          <cell r="H77" t="str">
            <v>Учкурганский район</v>
          </cell>
        </row>
        <row r="78">
          <cell r="G78" t="str">
            <v>401722860142367019909018001</v>
          </cell>
          <cell r="H78" t="str">
            <v>Чартакский район</v>
          </cell>
        </row>
        <row r="79">
          <cell r="G79" t="str">
            <v>401722860142377019909018001</v>
          </cell>
          <cell r="H79" t="str">
            <v>Чустский район</v>
          </cell>
        </row>
        <row r="80">
          <cell r="G80" t="str">
            <v>401722860142427019909018001</v>
          </cell>
          <cell r="H80" t="str">
            <v>Янгикурганский район</v>
          </cell>
        </row>
        <row r="81">
          <cell r="G81" t="str">
            <v>401722860144017019909018001</v>
          </cell>
          <cell r="H81" t="str">
            <v>город Наманган</v>
          </cell>
        </row>
        <row r="82">
          <cell r="G82" t="str">
            <v>401722860182037019909018001</v>
          </cell>
          <cell r="H82" t="str">
            <v>Акдарьинский район</v>
          </cell>
        </row>
        <row r="83">
          <cell r="G83" t="str">
            <v>401722860182067019909018001</v>
          </cell>
          <cell r="H83" t="str">
            <v>Булунгурский район</v>
          </cell>
        </row>
        <row r="84">
          <cell r="G84" t="str">
            <v>401722860182097019909018001</v>
          </cell>
          <cell r="H84" t="str">
            <v>Джамбайский район</v>
          </cell>
        </row>
        <row r="85">
          <cell r="G85" t="str">
            <v>401722860182127019909018001</v>
          </cell>
          <cell r="H85" t="str">
            <v>Иштыханский район</v>
          </cell>
        </row>
        <row r="86">
          <cell r="G86" t="str">
            <v>401722860182157019909018001</v>
          </cell>
          <cell r="H86" t="str">
            <v>Каттакурганский район</v>
          </cell>
        </row>
        <row r="87">
          <cell r="G87" t="str">
            <v>401722860182167019909018001</v>
          </cell>
          <cell r="H87" t="str">
            <v>Кошрабадский район</v>
          </cell>
        </row>
        <row r="88">
          <cell r="G88" t="str">
            <v>401722860182187019909018001</v>
          </cell>
          <cell r="H88" t="str">
            <v>Нарпайский район</v>
          </cell>
        </row>
        <row r="89">
          <cell r="G89" t="str">
            <v>401722860182247019909018001</v>
          </cell>
          <cell r="H89" t="str">
            <v>Пайарыкский район</v>
          </cell>
        </row>
        <row r="90">
          <cell r="G90" t="str">
            <v>401722860182277019909018001</v>
          </cell>
          <cell r="H90" t="str">
            <v>Пастдаргомский район</v>
          </cell>
        </row>
        <row r="91">
          <cell r="G91" t="str">
            <v>401722860182307019909018001</v>
          </cell>
          <cell r="H91" t="str">
            <v>Пахтачийский район</v>
          </cell>
        </row>
        <row r="92">
          <cell r="G92" t="str">
            <v>401722860182337019909018001</v>
          </cell>
          <cell r="H92" t="str">
            <v>Самаркандский район</v>
          </cell>
        </row>
        <row r="93">
          <cell r="G93" t="str">
            <v>401722860182357019909018001</v>
          </cell>
          <cell r="H93" t="str">
            <v>Нурабадский район</v>
          </cell>
        </row>
        <row r="94">
          <cell r="G94" t="str">
            <v>401722860182367019909018001</v>
          </cell>
          <cell r="H94" t="str">
            <v>Ургутский район</v>
          </cell>
        </row>
        <row r="95">
          <cell r="G95" t="str">
            <v>401722860182387019909018001</v>
          </cell>
          <cell r="H95" t="str">
            <v>Тайлакский район</v>
          </cell>
        </row>
        <row r="96">
          <cell r="G96" t="str">
            <v>401722860184017019909018001</v>
          </cell>
          <cell r="H96" t="str">
            <v>город Самарканд</v>
          </cell>
        </row>
        <row r="97">
          <cell r="G97" t="str">
            <v>401722860184067019909018001</v>
          </cell>
          <cell r="H97" t="str">
            <v>город Каттакурган</v>
          </cell>
        </row>
        <row r="98">
          <cell r="G98" t="str">
            <v>401722860222017019909018001</v>
          </cell>
          <cell r="H98" t="str">
            <v>Алтынсайский район‎</v>
          </cell>
        </row>
        <row r="99">
          <cell r="G99" t="str">
            <v>401722860222027019909018001</v>
          </cell>
          <cell r="H99" t="str">
            <v>Ангорский район‎</v>
          </cell>
        </row>
        <row r="100">
          <cell r="G100" t="str">
            <v>401722860222037019909018001</v>
          </cell>
          <cell r="H100" t="str">
            <v>Бандихон</v>
          </cell>
        </row>
        <row r="101">
          <cell r="G101" t="str">
            <v>401722860222047019909018001</v>
          </cell>
          <cell r="H101" t="str">
            <v>Байсунский район‎</v>
          </cell>
        </row>
        <row r="102">
          <cell r="G102" t="str">
            <v>401722860222077019909018001</v>
          </cell>
          <cell r="H102" t="str">
            <v>Музрабадский район‎</v>
          </cell>
        </row>
        <row r="103">
          <cell r="G103" t="str">
            <v>401722860222107019909018001</v>
          </cell>
          <cell r="H103" t="str">
            <v>Денауский район‎</v>
          </cell>
        </row>
        <row r="104">
          <cell r="G104" t="str">
            <v>401722860222127019909018001</v>
          </cell>
          <cell r="H104" t="str">
            <v>Джаркурганский район‎</v>
          </cell>
        </row>
        <row r="105">
          <cell r="G105" t="str">
            <v>401722860222147019909018001</v>
          </cell>
          <cell r="H105" t="str">
            <v>Кумкурганский район‎</v>
          </cell>
        </row>
        <row r="106">
          <cell r="G106" t="str">
            <v>401722860222157019909018001</v>
          </cell>
          <cell r="H106" t="str">
            <v>Кизирикский район‎</v>
          </cell>
        </row>
        <row r="107">
          <cell r="G107" t="str">
            <v>401722860222177019909018001</v>
          </cell>
          <cell r="H107" t="str">
            <v>Сариасийский район‎</v>
          </cell>
        </row>
        <row r="108">
          <cell r="G108" t="str">
            <v>401722860222207019909018001</v>
          </cell>
          <cell r="H108" t="str">
            <v>Термезский район‎</v>
          </cell>
        </row>
        <row r="109">
          <cell r="G109" t="str">
            <v>401722860222217019909018001</v>
          </cell>
          <cell r="H109" t="str">
            <v>Узунский район‎</v>
          </cell>
        </row>
        <row r="110">
          <cell r="G110" t="str">
            <v>401722860222237019909018001</v>
          </cell>
          <cell r="H110" t="str">
            <v>Шерабадский район</v>
          </cell>
        </row>
        <row r="111">
          <cell r="G111" t="str">
            <v>401722860222267019909018001</v>
          </cell>
          <cell r="H111" t="str">
            <v>Шурчинский район‎</v>
          </cell>
        </row>
        <row r="112">
          <cell r="G112" t="str">
            <v>401722860224017019909018001</v>
          </cell>
          <cell r="H112" t="str">
            <v>город Термез</v>
          </cell>
        </row>
        <row r="113">
          <cell r="G113" t="str">
            <v>401722860242067019909018001</v>
          </cell>
          <cell r="H113" t="str">
            <v>Акалтынский район</v>
          </cell>
        </row>
        <row r="114">
          <cell r="G114" t="str">
            <v>401722860242127019909018001</v>
          </cell>
          <cell r="H114" t="str">
            <v>Баяутский район</v>
          </cell>
        </row>
        <row r="115">
          <cell r="G115" t="str">
            <v>401722860242167019909018001</v>
          </cell>
          <cell r="H115" t="str">
            <v>Сайхунабадский район</v>
          </cell>
        </row>
        <row r="116">
          <cell r="G116" t="str">
            <v>401722860242207019909018001</v>
          </cell>
          <cell r="H116" t="str">
            <v>Гулистанский район</v>
          </cell>
        </row>
        <row r="117">
          <cell r="G117" t="str">
            <v>401722860242267019909018001</v>
          </cell>
          <cell r="H117" t="str">
            <v>Сардобинский район</v>
          </cell>
        </row>
        <row r="118">
          <cell r="G118" t="str">
            <v>401722860242287019909018001</v>
          </cell>
          <cell r="H118" t="str">
            <v>Мирзаабадский район</v>
          </cell>
        </row>
        <row r="119">
          <cell r="G119" t="str">
            <v>401722860242317019909018001</v>
          </cell>
          <cell r="H119" t="str">
            <v>Сырдарьинский район</v>
          </cell>
        </row>
        <row r="120">
          <cell r="G120" t="str">
            <v>401722860242357019909018001</v>
          </cell>
          <cell r="H120" t="str">
            <v>Хавастский район</v>
          </cell>
        </row>
        <row r="121">
          <cell r="G121" t="str">
            <v>401722860244017019909018001</v>
          </cell>
          <cell r="H121" t="str">
            <v>город Гулистан</v>
          </cell>
        </row>
        <row r="122">
          <cell r="G122" t="str">
            <v>401722860244107019909018001</v>
          </cell>
          <cell r="H122" t="str">
            <v>город Ширин</v>
          </cell>
        </row>
        <row r="123">
          <cell r="G123" t="str">
            <v>401722860244137019909018001</v>
          </cell>
          <cell r="H123" t="str">
            <v>город Янгиер</v>
          </cell>
        </row>
        <row r="124">
          <cell r="G124" t="str">
            <v>401722860262777019909018001</v>
          </cell>
          <cell r="H124" t="str">
            <v>Шайхантахурский район</v>
          </cell>
        </row>
        <row r="125">
          <cell r="G125" t="str">
            <v>401722860262627019909018001</v>
          </cell>
          <cell r="H125" t="str">
            <v>Учтепинский район</v>
          </cell>
        </row>
        <row r="126">
          <cell r="G126" t="str">
            <v>401722860262947019909018001</v>
          </cell>
          <cell r="H126" t="str">
            <v>Чиланзарский район</v>
          </cell>
        </row>
        <row r="127">
          <cell r="G127" t="str">
            <v>401722860262737019909018001</v>
          </cell>
          <cell r="H127" t="str">
            <v>Мирабадский район</v>
          </cell>
        </row>
        <row r="128">
          <cell r="G128" t="str">
            <v>401722860262697019909018001</v>
          </cell>
          <cell r="H128" t="str">
            <v>Мирзо Улуғбекский район</v>
          </cell>
        </row>
        <row r="129">
          <cell r="G129" t="str">
            <v>401722860262877019909018001</v>
          </cell>
          <cell r="H129" t="str">
            <v>Яккасарайский район</v>
          </cell>
        </row>
        <row r="130">
          <cell r="G130" t="str">
            <v>401722860262807019909018001</v>
          </cell>
          <cell r="H130" t="str">
            <v>Алмазарский район</v>
          </cell>
        </row>
        <row r="131">
          <cell r="G131" t="str">
            <v>401722860262907019909018001</v>
          </cell>
          <cell r="H131" t="str">
            <v>Яшнабадский район</v>
          </cell>
        </row>
        <row r="132">
          <cell r="G132" t="str">
            <v>401722860262837019909018001</v>
          </cell>
          <cell r="H132" t="str">
            <v>Сергелинский район</v>
          </cell>
        </row>
        <row r="133">
          <cell r="G133" t="str">
            <v>401722860262647019909018001</v>
          </cell>
          <cell r="H133" t="str">
            <v>Бектемирский район</v>
          </cell>
        </row>
        <row r="134">
          <cell r="G134" t="str">
            <v>401722860262667019909018001</v>
          </cell>
          <cell r="H134" t="str">
            <v>Юнусабадский район</v>
          </cell>
        </row>
        <row r="135">
          <cell r="G135" t="str">
            <v>401722860262927019909018001</v>
          </cell>
          <cell r="H135" t="str">
            <v>Янгихаятский район</v>
          </cell>
        </row>
        <row r="136">
          <cell r="G136" t="str">
            <v>401722860274047019909018001</v>
          </cell>
          <cell r="H136" t="str">
            <v>город Алмалык</v>
          </cell>
        </row>
        <row r="137">
          <cell r="G137" t="str">
            <v>401722860274077019909018001</v>
          </cell>
          <cell r="H137" t="str">
            <v>город Ангрен</v>
          </cell>
        </row>
        <row r="138">
          <cell r="G138" t="str">
            <v>401722860274157019909018001</v>
          </cell>
          <cell r="H138" t="str">
            <v>город Ахангаран</v>
          </cell>
        </row>
        <row r="139">
          <cell r="G139" t="str">
            <v>401722860274137019909018001</v>
          </cell>
          <cell r="H139" t="str">
            <v>город Бекабад</v>
          </cell>
        </row>
        <row r="140">
          <cell r="G140" t="str">
            <v>401722860274197019909018001</v>
          </cell>
          <cell r="H140" t="str">
            <v>город Чирчик</v>
          </cell>
        </row>
        <row r="141">
          <cell r="G141" t="str">
            <v>401722860274247019909018001</v>
          </cell>
          <cell r="H141" t="str">
            <v>город Янгийул</v>
          </cell>
        </row>
        <row r="142">
          <cell r="G142" t="str">
            <v>401722860272127019909018001</v>
          </cell>
          <cell r="H142" t="str">
            <v>Ахангаранский район</v>
          </cell>
        </row>
        <row r="143">
          <cell r="G143" t="str">
            <v>401722860272207019909018001</v>
          </cell>
          <cell r="H143" t="str">
            <v>Бекабадский район</v>
          </cell>
        </row>
        <row r="144">
          <cell r="G144" t="str">
            <v>401722860272067019909018001</v>
          </cell>
          <cell r="H144" t="str">
            <v>Аккурганский район</v>
          </cell>
        </row>
        <row r="145">
          <cell r="G145" t="str">
            <v>401722860272247019909018001</v>
          </cell>
          <cell r="H145" t="str">
            <v>Бостанлыкский район</v>
          </cell>
        </row>
        <row r="146">
          <cell r="G146" t="str">
            <v>401722860272287019909018001</v>
          </cell>
          <cell r="H146" t="str">
            <v>Букинский район</v>
          </cell>
        </row>
        <row r="147">
          <cell r="G147" t="str">
            <v>401722860272397019909018001</v>
          </cell>
          <cell r="H147" t="str">
            <v>Юкоричирчикский район</v>
          </cell>
        </row>
        <row r="148">
          <cell r="G148" t="str">
            <v>401722860272337019909018001</v>
          </cell>
          <cell r="H148" t="str">
            <v>Куйичирчикский район</v>
          </cell>
        </row>
        <row r="149">
          <cell r="G149" t="str">
            <v>401722860272377019909018001</v>
          </cell>
          <cell r="H149" t="str">
            <v>Зангиатинский район</v>
          </cell>
        </row>
        <row r="150">
          <cell r="G150" t="str">
            <v>401722860272487019909018001</v>
          </cell>
          <cell r="H150" t="str">
            <v>Кибрайский район</v>
          </cell>
        </row>
        <row r="151">
          <cell r="G151" t="str">
            <v>401722860272497019909018001</v>
          </cell>
          <cell r="H151" t="str">
            <v>Паркентский район</v>
          </cell>
        </row>
        <row r="152">
          <cell r="G152" t="str">
            <v>401722860272507019909018001</v>
          </cell>
          <cell r="H152" t="str">
            <v>Пскентский район</v>
          </cell>
        </row>
        <row r="153">
          <cell r="G153" t="str">
            <v>401722860272537019909018001</v>
          </cell>
          <cell r="H153" t="str">
            <v>Уртачирчикский район</v>
          </cell>
        </row>
        <row r="154">
          <cell r="G154" t="str">
            <v>401722860272657019909018001</v>
          </cell>
          <cell r="H154" t="str">
            <v>Ташкентский район</v>
          </cell>
        </row>
        <row r="155">
          <cell r="G155" t="str">
            <v>401722860272567019909018001</v>
          </cell>
          <cell r="H155" t="str">
            <v>Чиназский район</v>
          </cell>
        </row>
        <row r="156">
          <cell r="G156" t="str">
            <v>401722860272597019909018001</v>
          </cell>
          <cell r="H156" t="str">
            <v>Янгиюльский район</v>
          </cell>
        </row>
        <row r="157">
          <cell r="G157" t="str">
            <v>401722860274017019909018001</v>
          </cell>
          <cell r="H157" t="str">
            <v>город Нурафшон</v>
          </cell>
        </row>
        <row r="158">
          <cell r="G158" t="str">
            <v>401722860304017019909018001</v>
          </cell>
          <cell r="H158" t="str">
            <v>город Фергана</v>
          </cell>
        </row>
        <row r="159">
          <cell r="G159" t="str">
            <v>401722860304057019909018001</v>
          </cell>
          <cell r="H159" t="str">
            <v>город Коканд</v>
          </cell>
        </row>
        <row r="160">
          <cell r="G160" t="str">
            <v>401722860304087019909018001</v>
          </cell>
          <cell r="H160" t="str">
            <v>город Кувасай</v>
          </cell>
        </row>
        <row r="161">
          <cell r="G161" t="str">
            <v>401722860304127019909018001</v>
          </cell>
          <cell r="H161" t="str">
            <v>город Маргилан</v>
          </cell>
        </row>
        <row r="162">
          <cell r="G162" t="str">
            <v>401722860302037019909018001</v>
          </cell>
          <cell r="H162" t="str">
            <v>Алтыарыкский район</v>
          </cell>
        </row>
        <row r="163">
          <cell r="G163" t="str">
            <v>401722860302097019990018001</v>
          </cell>
          <cell r="H163" t="str">
            <v>Багдадский район</v>
          </cell>
        </row>
        <row r="164">
          <cell r="G164" t="str">
            <v>401722860302127019909018001</v>
          </cell>
          <cell r="H164" t="str">
            <v>Бувайдинский район</v>
          </cell>
        </row>
        <row r="165">
          <cell r="G165" t="str">
            <v>401722860302157019909018001</v>
          </cell>
          <cell r="H165" t="str">
            <v>Бешарыкский район</v>
          </cell>
        </row>
        <row r="166">
          <cell r="G166" t="str">
            <v>401722860302187019909018001</v>
          </cell>
          <cell r="H166" t="str">
            <v>Кувинский район</v>
          </cell>
        </row>
        <row r="167">
          <cell r="G167" t="str">
            <v>401722860302217019909018001</v>
          </cell>
          <cell r="H167" t="str">
            <v>Учкуприкский район</v>
          </cell>
        </row>
        <row r="168">
          <cell r="G168" t="str">
            <v>401722860302247019909018001</v>
          </cell>
          <cell r="H168" t="str">
            <v>Риштанский район</v>
          </cell>
        </row>
        <row r="169">
          <cell r="G169" t="str">
            <v>401722860302267019909018001</v>
          </cell>
          <cell r="H169" t="str">
            <v>Сохский район</v>
          </cell>
        </row>
        <row r="170">
          <cell r="G170" t="str">
            <v>401722860302277019909018001</v>
          </cell>
          <cell r="H170" t="str">
            <v>Ташлакский район</v>
          </cell>
        </row>
        <row r="171">
          <cell r="G171" t="str">
            <v>401722860302307019909018001</v>
          </cell>
          <cell r="H171" t="str">
            <v>Узбекистанский район</v>
          </cell>
        </row>
        <row r="172">
          <cell r="G172" t="str">
            <v>401722860302337019909018001</v>
          </cell>
          <cell r="H172" t="str">
            <v>Ферганский район</v>
          </cell>
        </row>
        <row r="173">
          <cell r="G173" t="str">
            <v>401722860302367019909018001</v>
          </cell>
          <cell r="H173" t="str">
            <v>Дангаринский район</v>
          </cell>
        </row>
        <row r="174">
          <cell r="G174" t="str">
            <v>401722860302387019909018001</v>
          </cell>
          <cell r="H174" t="str">
            <v>Фуркатский район</v>
          </cell>
        </row>
        <row r="175">
          <cell r="G175" t="str">
            <v>401722860302427019909018001</v>
          </cell>
          <cell r="H175" t="str">
            <v>Язъяванский район</v>
          </cell>
        </row>
        <row r="176">
          <cell r="G176" t="str">
            <v>401722860302067019909018001</v>
          </cell>
          <cell r="H176" t="str">
            <v>Куштепинский район</v>
          </cell>
        </row>
        <row r="177">
          <cell r="G177" t="str">
            <v>401722860334017019909018001</v>
          </cell>
          <cell r="H177" t="str">
            <v>город Ургенч</v>
          </cell>
        </row>
        <row r="178">
          <cell r="G178" t="str">
            <v>401722860332047019909018001</v>
          </cell>
          <cell r="H178" t="str">
            <v>Багатский район</v>
          </cell>
        </row>
        <row r="179">
          <cell r="G179" t="str">
            <v>401722860332087019909018001</v>
          </cell>
          <cell r="H179" t="str">
            <v>Гурленский район</v>
          </cell>
        </row>
        <row r="180">
          <cell r="G180" t="str">
            <v xml:space="preserve">401722860332127019909018001 </v>
          </cell>
          <cell r="H180" t="str">
            <v>Кошкупырский район</v>
          </cell>
        </row>
        <row r="181">
          <cell r="G181" t="str">
            <v>401722860332177019909018001</v>
          </cell>
          <cell r="H181" t="str">
            <v>Ургенчский район</v>
          </cell>
        </row>
        <row r="182">
          <cell r="G182" t="str">
            <v>401722860332207019909018001</v>
          </cell>
          <cell r="H182" t="str">
            <v>Хазараспский район</v>
          </cell>
        </row>
        <row r="183">
          <cell r="G183" t="str">
            <v>401722860332237019909018001</v>
          </cell>
          <cell r="H183" t="str">
            <v>Ханкинский район</v>
          </cell>
        </row>
        <row r="184">
          <cell r="G184" t="str">
            <v>401722860332307019909018001</v>
          </cell>
          <cell r="H184" t="str">
            <v>Шаватский район</v>
          </cell>
        </row>
        <row r="185">
          <cell r="G185" t="str">
            <v>401722860332337019909018001</v>
          </cell>
          <cell r="H185" t="str">
            <v>Янгиарыкский район</v>
          </cell>
        </row>
        <row r="186">
          <cell r="G186" t="str">
            <v>401722860332367019909018001</v>
          </cell>
          <cell r="H186" t="str">
            <v>Янгибазарский район</v>
          </cell>
        </row>
        <row r="187">
          <cell r="G187" t="str">
            <v>401722860332267019909018001</v>
          </cell>
          <cell r="H187" t="str">
            <v>Хивинский район</v>
          </cell>
        </row>
        <row r="188">
          <cell r="G188" t="str">
            <v>401722860334067019909018001</v>
          </cell>
          <cell r="H188" t="str">
            <v>город Хива</v>
          </cell>
        </row>
        <row r="189">
          <cell r="G189" t="str">
            <v>401722860332217019909018001</v>
          </cell>
          <cell r="H189" t="str">
            <v>Тупроккалинский район</v>
          </cell>
        </row>
        <row r="190">
          <cell r="G190" t="str">
            <v>401722860352047019909018001</v>
          </cell>
          <cell r="H190" t="str">
            <v>Амударьинский район</v>
          </cell>
        </row>
        <row r="191">
          <cell r="G191" t="str">
            <v>401722860352077019909018001</v>
          </cell>
          <cell r="H191" t="str">
            <v>Берунийский район</v>
          </cell>
        </row>
        <row r="192">
          <cell r="G192" t="str">
            <v>401722860352097019909018001</v>
          </cell>
          <cell r="H192" t="str">
            <v>Бозатауский район</v>
          </cell>
        </row>
        <row r="193">
          <cell r="G193" t="str">
            <v>401722860352117019909018001</v>
          </cell>
          <cell r="H193" t="str">
            <v>Караузякский район</v>
          </cell>
        </row>
        <row r="194">
          <cell r="G194" t="str">
            <v>401722860352127019909018001</v>
          </cell>
          <cell r="H194" t="str">
            <v>Кегейлийский район</v>
          </cell>
        </row>
        <row r="195">
          <cell r="G195" t="str">
            <v>401722860352157019909018001</v>
          </cell>
          <cell r="H195" t="str">
            <v>Кунградский район</v>
          </cell>
        </row>
        <row r="196">
          <cell r="G196" t="str">
            <v>401722860352187019909018001</v>
          </cell>
          <cell r="H196" t="str">
            <v>Канлыкульский район</v>
          </cell>
        </row>
        <row r="197">
          <cell r="G197" t="str">
            <v>401722860352227019909018001</v>
          </cell>
          <cell r="H197" t="str">
            <v>Муйнакский район</v>
          </cell>
        </row>
        <row r="198">
          <cell r="G198" t="str">
            <v>401722860352257019909018001</v>
          </cell>
          <cell r="H198" t="str">
            <v>Нукусский район</v>
          </cell>
        </row>
        <row r="199">
          <cell r="G199" t="str">
            <v>401722860352287019909018001</v>
          </cell>
          <cell r="H199" t="str">
            <v>Тахиаташский район</v>
          </cell>
        </row>
        <row r="200">
          <cell r="G200" t="str">
            <v>401722860352307019909018001</v>
          </cell>
          <cell r="H200" t="str">
            <v>Тахтакупырский район</v>
          </cell>
        </row>
        <row r="201">
          <cell r="G201" t="str">
            <v>401722860352337019909018001</v>
          </cell>
          <cell r="H201" t="str">
            <v>Турткульский район</v>
          </cell>
        </row>
        <row r="202">
          <cell r="G202" t="str">
            <v>401722860352367019909018001</v>
          </cell>
          <cell r="H202" t="str">
            <v>Ходжейлийский район</v>
          </cell>
        </row>
        <row r="203">
          <cell r="G203" t="str">
            <v>401722860352407019909018001</v>
          </cell>
          <cell r="H203" t="str">
            <v>Чимбайский район</v>
          </cell>
        </row>
        <row r="204">
          <cell r="G204" t="str">
            <v>401722860352437019909018001</v>
          </cell>
          <cell r="H204" t="str">
            <v>Шуманайский район</v>
          </cell>
        </row>
        <row r="205">
          <cell r="G205" t="str">
            <v>401722860352507019909018001</v>
          </cell>
          <cell r="H205" t="str">
            <v>Элликкалинский район</v>
          </cell>
        </row>
        <row r="206">
          <cell r="G206" t="str">
            <v>401722860354017019909018001</v>
          </cell>
          <cell r="H206" t="str">
            <v>город Нукус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2:P42"/>
  <sheetViews>
    <sheetView tabSelected="1" view="pageBreakPreview" zoomScaleSheetLayoutView="100" workbookViewId="0">
      <selection activeCell="A2" sqref="A2:F2"/>
    </sheetView>
  </sheetViews>
  <sheetFormatPr defaultColWidth="9.140625" defaultRowHeight="15.75" x14ac:dyDescent="0.25"/>
  <cols>
    <col min="1" max="1" width="8" style="16" customWidth="1"/>
    <col min="2" max="2" width="51" style="3" customWidth="1"/>
    <col min="3" max="3" width="19.7109375" style="3" customWidth="1"/>
    <col min="4" max="5" width="18" style="3" customWidth="1"/>
    <col min="6" max="6" width="16.28515625" style="3" customWidth="1"/>
    <col min="7" max="7" width="20.140625" style="3" customWidth="1"/>
    <col min="8" max="8" width="26.5703125" style="3" customWidth="1"/>
    <col min="9" max="10" width="13.42578125" style="3" bestFit="1" customWidth="1"/>
    <col min="11" max="11" width="16" style="3" bestFit="1" customWidth="1"/>
    <col min="12" max="12" width="13.42578125" style="3" bestFit="1" customWidth="1"/>
    <col min="13" max="13" width="12.28515625" style="3" bestFit="1" customWidth="1"/>
    <col min="14" max="14" width="9.7109375" style="3" bestFit="1" customWidth="1"/>
    <col min="15" max="15" width="9.28515625" style="3" bestFit="1" customWidth="1"/>
    <col min="16" max="16384" width="9.140625" style="3"/>
  </cols>
  <sheetData>
    <row r="2" spans="1:10" ht="22.5" customHeight="1" x14ac:dyDescent="0.25">
      <c r="A2" s="131" t="s">
        <v>14</v>
      </c>
      <c r="B2" s="131"/>
      <c r="C2" s="131"/>
      <c r="D2" s="131"/>
      <c r="E2" s="131"/>
      <c r="F2" s="131"/>
    </row>
    <row r="3" spans="1:10" ht="18.75" customHeight="1" x14ac:dyDescent="0.25">
      <c r="A3" s="132" t="s">
        <v>15</v>
      </c>
      <c r="B3" s="132"/>
      <c r="C3" s="132"/>
      <c r="D3" s="132"/>
      <c r="E3" s="132"/>
      <c r="F3" s="132"/>
    </row>
    <row r="4" spans="1:10" x14ac:dyDescent="0.25">
      <c r="F4" s="1" t="s">
        <v>58</v>
      </c>
    </row>
    <row r="5" spans="1:10" ht="21" customHeight="1" x14ac:dyDescent="0.25">
      <c r="A5" s="10"/>
      <c r="B5" s="10" t="s">
        <v>56</v>
      </c>
      <c r="E5" s="133" t="s">
        <v>163</v>
      </c>
      <c r="F5" s="133"/>
    </row>
    <row r="6" spans="1:10" x14ac:dyDescent="0.25">
      <c r="A6" s="8"/>
    </row>
    <row r="7" spans="1:10" x14ac:dyDescent="0.25">
      <c r="F7" s="18" t="s">
        <v>21</v>
      </c>
    </row>
    <row r="8" spans="1:10" s="1" customFormat="1" ht="31.5" x14ac:dyDescent="0.25">
      <c r="A8" s="14" t="s">
        <v>16</v>
      </c>
      <c r="B8" s="134" t="s">
        <v>17</v>
      </c>
      <c r="C8" s="135"/>
      <c r="D8" s="135"/>
      <c r="E8" s="136"/>
      <c r="F8" s="14" t="s">
        <v>18</v>
      </c>
    </row>
    <row r="9" spans="1:10" ht="29.25" customHeight="1" x14ac:dyDescent="0.25">
      <c r="A9" s="14" t="s">
        <v>3</v>
      </c>
      <c r="B9" s="125" t="s">
        <v>19</v>
      </c>
      <c r="C9" s="126"/>
      <c r="D9" s="126"/>
      <c r="E9" s="127"/>
      <c r="F9" s="41">
        <v>403704.8</v>
      </c>
      <c r="H9" s="33"/>
    </row>
    <row r="10" spans="1:10" ht="29.25" customHeight="1" x14ac:dyDescent="0.25">
      <c r="A10" s="43"/>
      <c r="B10" s="125" t="s">
        <v>63</v>
      </c>
      <c r="C10" s="126"/>
      <c r="D10" s="126"/>
      <c r="E10" s="127"/>
      <c r="F10" s="41"/>
      <c r="H10" s="33"/>
    </row>
    <row r="11" spans="1:10" ht="29.25" customHeight="1" x14ac:dyDescent="0.25">
      <c r="A11" s="14" t="s">
        <v>4</v>
      </c>
      <c r="B11" s="125" t="s">
        <v>64</v>
      </c>
      <c r="C11" s="126"/>
      <c r="D11" s="126"/>
      <c r="E11" s="127"/>
      <c r="F11" s="42">
        <v>9514386.6999999993</v>
      </c>
      <c r="G11" s="102"/>
    </row>
    <row r="12" spans="1:10" ht="36" customHeight="1" x14ac:dyDescent="0.25">
      <c r="A12" s="14" t="s">
        <v>5</v>
      </c>
      <c r="B12" s="125" t="s">
        <v>65</v>
      </c>
      <c r="C12" s="126"/>
      <c r="D12" s="126"/>
      <c r="E12" s="127"/>
      <c r="F12" s="42">
        <v>186051.8</v>
      </c>
      <c r="G12" s="31"/>
      <c r="I12" s="31"/>
    </row>
    <row r="13" spans="1:10" ht="29.25" customHeight="1" x14ac:dyDescent="0.25">
      <c r="A13" s="14" t="s">
        <v>6</v>
      </c>
      <c r="B13" s="125" t="s">
        <v>66</v>
      </c>
      <c r="C13" s="126"/>
      <c r="D13" s="126"/>
      <c r="E13" s="127"/>
      <c r="F13" s="42">
        <v>26589448.947000001</v>
      </c>
      <c r="G13" s="69"/>
    </row>
    <row r="14" spans="1:10" ht="33.75" customHeight="1" x14ac:dyDescent="0.25">
      <c r="A14" s="14" t="s">
        <v>7</v>
      </c>
      <c r="B14" s="125" t="s">
        <v>67</v>
      </c>
      <c r="C14" s="126"/>
      <c r="D14" s="126"/>
      <c r="E14" s="127"/>
      <c r="F14" s="42">
        <v>3347793.3850000002</v>
      </c>
    </row>
    <row r="15" spans="1:10" ht="29.25" customHeight="1" x14ac:dyDescent="0.25">
      <c r="A15" s="14">
        <v>4</v>
      </c>
      <c r="B15" s="125" t="s">
        <v>20</v>
      </c>
      <c r="C15" s="126"/>
      <c r="D15" s="126"/>
      <c r="E15" s="127"/>
      <c r="F15" s="41">
        <f>+(F9+F11)-F12</f>
        <v>9732039.6999999993</v>
      </c>
      <c r="G15" s="31"/>
      <c r="H15" s="31"/>
      <c r="I15" s="20"/>
      <c r="J15" s="9"/>
    </row>
    <row r="17" spans="1:10" x14ac:dyDescent="0.25">
      <c r="F17" s="12" t="s">
        <v>95</v>
      </c>
      <c r="G17" s="31"/>
    </row>
    <row r="18" spans="1:10" x14ac:dyDescent="0.25">
      <c r="A18" s="128" t="s">
        <v>2</v>
      </c>
      <c r="B18" s="128" t="s">
        <v>22</v>
      </c>
      <c r="C18" s="128" t="s">
        <v>23</v>
      </c>
      <c r="D18" s="130" t="s">
        <v>68</v>
      </c>
      <c r="E18" s="130"/>
      <c r="F18" s="130"/>
    </row>
    <row r="19" spans="1:10" ht="31.5" x14ac:dyDescent="0.25">
      <c r="A19" s="129"/>
      <c r="B19" s="129"/>
      <c r="C19" s="129"/>
      <c r="D19" s="14" t="s">
        <v>24</v>
      </c>
      <c r="E19" s="14" t="s">
        <v>25</v>
      </c>
      <c r="F19" s="14" t="s">
        <v>26</v>
      </c>
    </row>
    <row r="20" spans="1:10" ht="33.75" customHeight="1" x14ac:dyDescent="0.25">
      <c r="A20" s="14" t="s">
        <v>3</v>
      </c>
      <c r="B20" s="15" t="s">
        <v>27</v>
      </c>
      <c r="C20" s="2">
        <v>18</v>
      </c>
      <c r="D20" s="2" t="s">
        <v>60</v>
      </c>
      <c r="E20" s="22">
        <v>32</v>
      </c>
      <c r="F20" s="30">
        <v>22450503.798999999</v>
      </c>
      <c r="G20" s="64"/>
    </row>
    <row r="21" spans="1:10" ht="33.75" customHeight="1" x14ac:dyDescent="0.25">
      <c r="A21" s="14" t="s">
        <v>4</v>
      </c>
      <c r="B21" s="15" t="s">
        <v>29</v>
      </c>
      <c r="C21" s="2">
        <v>3</v>
      </c>
      <c r="D21" s="2" t="s">
        <v>30</v>
      </c>
      <c r="E21" s="4">
        <v>3</v>
      </c>
      <c r="F21" s="30">
        <v>3580352</v>
      </c>
      <c r="G21" s="64"/>
    </row>
    <row r="22" spans="1:10" ht="33.75" customHeight="1" x14ac:dyDescent="0.25">
      <c r="A22" s="14" t="s">
        <v>5</v>
      </c>
      <c r="B22" s="15" t="s">
        <v>31</v>
      </c>
      <c r="C22" s="2">
        <v>1</v>
      </c>
      <c r="D22" s="2" t="s">
        <v>112</v>
      </c>
      <c r="E22" s="4">
        <v>60</v>
      </c>
      <c r="F22" s="30">
        <v>1360000</v>
      </c>
      <c r="H22" s="34"/>
      <c r="I22" s="35"/>
      <c r="J22" s="36"/>
    </row>
    <row r="23" spans="1:10" ht="33.75" customHeight="1" x14ac:dyDescent="0.25">
      <c r="A23" s="14" t="s">
        <v>8</v>
      </c>
      <c r="B23" s="15" t="s">
        <v>32</v>
      </c>
      <c r="C23" s="2">
        <v>2</v>
      </c>
      <c r="D23" s="2" t="s">
        <v>30</v>
      </c>
      <c r="E23" s="4">
        <v>2</v>
      </c>
      <c r="F23" s="30">
        <v>1397825</v>
      </c>
      <c r="H23" s="34"/>
      <c r="I23" s="37"/>
      <c r="J23" s="36"/>
    </row>
    <row r="24" spans="1:10" ht="33.75" customHeight="1" x14ac:dyDescent="0.25">
      <c r="A24" s="14" t="s">
        <v>9</v>
      </c>
      <c r="B24" s="15" t="s">
        <v>33</v>
      </c>
      <c r="C24" s="2"/>
      <c r="D24" s="2" t="s">
        <v>30</v>
      </c>
      <c r="E24" s="4"/>
      <c r="F24" s="30"/>
      <c r="H24" s="34"/>
      <c r="I24" s="37"/>
      <c r="J24" s="36"/>
    </row>
    <row r="25" spans="1:10" ht="33.75" customHeight="1" x14ac:dyDescent="0.25">
      <c r="A25" s="14" t="s">
        <v>10</v>
      </c>
      <c r="B25" s="5" t="s">
        <v>34</v>
      </c>
      <c r="C25" s="4"/>
      <c r="D25" s="2" t="s">
        <v>28</v>
      </c>
      <c r="E25" s="4"/>
      <c r="F25" s="30"/>
      <c r="H25" s="34"/>
      <c r="I25" s="37"/>
      <c r="J25" s="36"/>
    </row>
    <row r="26" spans="1:10" ht="33.75" customHeight="1" x14ac:dyDescent="0.25">
      <c r="A26" s="14" t="s">
        <v>11</v>
      </c>
      <c r="B26" s="5" t="s">
        <v>36</v>
      </c>
      <c r="C26" s="4">
        <v>1</v>
      </c>
      <c r="D26" s="2" t="s">
        <v>35</v>
      </c>
      <c r="E26" s="4">
        <v>1</v>
      </c>
      <c r="F26" s="30">
        <v>1300000</v>
      </c>
      <c r="H26" s="34"/>
      <c r="I26" s="37"/>
      <c r="J26" s="36"/>
    </row>
    <row r="27" spans="1:10" ht="33.75" customHeight="1" x14ac:dyDescent="0.25">
      <c r="A27" s="14" t="s">
        <v>12</v>
      </c>
      <c r="B27" s="5" t="s">
        <v>37</v>
      </c>
      <c r="C27" s="4"/>
      <c r="D27" s="2" t="s">
        <v>38</v>
      </c>
      <c r="E27" s="4"/>
      <c r="F27" s="30"/>
      <c r="H27" s="34"/>
      <c r="I27" s="37"/>
      <c r="J27" s="36"/>
    </row>
    <row r="28" spans="1:10" ht="33.75" customHeight="1" x14ac:dyDescent="0.25">
      <c r="A28" s="14" t="s">
        <v>13</v>
      </c>
      <c r="B28" s="5" t="s">
        <v>39</v>
      </c>
      <c r="C28" s="4"/>
      <c r="D28" s="2" t="s">
        <v>30</v>
      </c>
      <c r="E28" s="4"/>
      <c r="F28" s="30"/>
      <c r="H28" s="7"/>
      <c r="I28" s="7"/>
      <c r="J28" s="38"/>
    </row>
    <row r="29" spans="1:10" x14ac:dyDescent="0.25">
      <c r="A29" s="134" t="s">
        <v>40</v>
      </c>
      <c r="B29" s="136"/>
      <c r="C29" s="46">
        <f>SUM(C20:C28)</f>
        <v>25</v>
      </c>
      <c r="D29" s="67" t="s">
        <v>1</v>
      </c>
      <c r="E29" s="67" t="s">
        <v>1</v>
      </c>
      <c r="F29" s="6">
        <f>SUM(F20:F28)</f>
        <v>30088680.798999999</v>
      </c>
      <c r="G29" s="9"/>
    </row>
    <row r="31" spans="1:10" ht="21.75" customHeight="1" x14ac:dyDescent="0.25"/>
    <row r="32" spans="1:10" s="1" customFormat="1" ht="9.75" customHeight="1" x14ac:dyDescent="0.25"/>
    <row r="33" spans="2:16" s="1" customFormat="1" x14ac:dyDescent="0.25">
      <c r="B33" s="1" t="s">
        <v>59</v>
      </c>
      <c r="F33" s="1" t="s">
        <v>62</v>
      </c>
    </row>
    <row r="36" spans="2:16" x14ac:dyDescent="0.25">
      <c r="G36" s="34"/>
      <c r="H36" s="35"/>
      <c r="I36" s="35"/>
      <c r="J36" s="35"/>
      <c r="K36" s="35"/>
      <c r="L36" s="35"/>
      <c r="M36" s="35"/>
      <c r="N36" s="35"/>
      <c r="O36" s="35"/>
      <c r="P36" s="7"/>
    </row>
    <row r="37" spans="2:16" x14ac:dyDescent="0.25">
      <c r="G37" s="34"/>
      <c r="H37" s="37"/>
      <c r="I37" s="37"/>
      <c r="J37" s="37"/>
      <c r="K37" s="37"/>
      <c r="L37" s="37"/>
      <c r="M37" s="37"/>
      <c r="N37" s="37"/>
      <c r="O37" s="37"/>
      <c r="P37" s="7"/>
    </row>
    <row r="38" spans="2:16" x14ac:dyDescent="0.25">
      <c r="G38" s="34"/>
      <c r="H38" s="37"/>
      <c r="I38" s="37"/>
      <c r="J38" s="37"/>
      <c r="K38" s="37"/>
      <c r="L38" s="37"/>
      <c r="M38" s="37"/>
      <c r="N38" s="37"/>
      <c r="O38" s="37"/>
      <c r="P38" s="7"/>
    </row>
    <row r="39" spans="2:16" x14ac:dyDescent="0.25">
      <c r="G39" s="34"/>
      <c r="H39" s="37"/>
      <c r="I39" s="37"/>
      <c r="J39" s="37"/>
      <c r="K39" s="37"/>
      <c r="L39" s="37"/>
      <c r="M39" s="37"/>
      <c r="N39" s="37"/>
      <c r="O39" s="37"/>
      <c r="P39" s="7"/>
    </row>
    <row r="40" spans="2:16" x14ac:dyDescent="0.25">
      <c r="G40" s="34"/>
      <c r="H40" s="37"/>
      <c r="I40" s="37"/>
      <c r="J40" s="37"/>
      <c r="K40" s="37"/>
      <c r="L40" s="37"/>
      <c r="M40" s="37"/>
      <c r="N40" s="37"/>
      <c r="O40" s="37"/>
      <c r="P40" s="7"/>
    </row>
    <row r="41" spans="2:16" x14ac:dyDescent="0.25">
      <c r="G41" s="34"/>
      <c r="H41" s="37"/>
      <c r="I41" s="37"/>
      <c r="J41" s="37"/>
      <c r="K41" s="37"/>
      <c r="L41" s="37"/>
      <c r="M41" s="37"/>
      <c r="N41" s="37"/>
      <c r="O41" s="37"/>
      <c r="P41" s="7"/>
    </row>
    <row r="42" spans="2:16" x14ac:dyDescent="0.25">
      <c r="G42" s="7"/>
      <c r="H42" s="7"/>
      <c r="I42" s="7"/>
      <c r="J42" s="7"/>
      <c r="K42" s="7"/>
      <c r="L42" s="7"/>
      <c r="M42" s="7"/>
      <c r="N42" s="7"/>
      <c r="O42" s="7"/>
      <c r="P42" s="7"/>
    </row>
  </sheetData>
  <mergeCells count="16">
    <mergeCell ref="A29:B29"/>
    <mergeCell ref="B13:E13"/>
    <mergeCell ref="B14:E14"/>
    <mergeCell ref="B15:E15"/>
    <mergeCell ref="A18:A19"/>
    <mergeCell ref="A2:F2"/>
    <mergeCell ref="A3:F3"/>
    <mergeCell ref="E5:F5"/>
    <mergeCell ref="B8:E8"/>
    <mergeCell ref="B9:E9"/>
    <mergeCell ref="B11:E11"/>
    <mergeCell ref="B12:E12"/>
    <mergeCell ref="B10:E10"/>
    <mergeCell ref="B18:B19"/>
    <mergeCell ref="C18:C19"/>
    <mergeCell ref="D18:F18"/>
  </mergeCells>
  <pageMargins left="0.51" right="0.23622047244094491" top="0.54" bottom="0.31" header="0.31496062992125984" footer="0.31496062992125984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2:W66"/>
  <sheetViews>
    <sheetView view="pageBreakPreview" zoomScale="55" zoomScaleNormal="85" zoomScaleSheetLayoutView="55" workbookViewId="0">
      <pane xSplit="8" ySplit="12" topLeftCell="I55" activePane="bottomRight" state="frozen"/>
      <selection pane="topRight" activeCell="I1" sqref="I1"/>
      <selection pane="bottomLeft" activeCell="A14" sqref="A14"/>
      <selection pane="bottomRight" activeCell="P1" sqref="P1:W1048576"/>
    </sheetView>
  </sheetViews>
  <sheetFormatPr defaultColWidth="9.140625" defaultRowHeight="15.75" x14ac:dyDescent="0.25"/>
  <cols>
    <col min="1" max="1" width="7.140625" style="7" customWidth="1"/>
    <col min="2" max="2" width="19.85546875" style="7" customWidth="1"/>
    <col min="3" max="3" width="9.7109375" style="7" customWidth="1"/>
    <col min="4" max="4" width="8.85546875" style="7" hidden="1" customWidth="1"/>
    <col min="5" max="5" width="9.28515625" style="7" hidden="1" customWidth="1"/>
    <col min="6" max="6" width="9.7109375" style="7" hidden="1" customWidth="1"/>
    <col min="7" max="7" width="82.5703125" style="7" customWidth="1"/>
    <col min="8" max="8" width="39.28515625" style="7" customWidth="1"/>
    <col min="9" max="9" width="29" style="7" customWidth="1"/>
    <col min="10" max="10" width="24.5703125" style="7" customWidth="1"/>
    <col min="11" max="11" width="18.5703125" style="7" customWidth="1"/>
    <col min="12" max="12" width="19" style="29" customWidth="1"/>
    <col min="13" max="13" width="15.5703125" style="3" customWidth="1"/>
    <col min="14" max="14" width="18.7109375" style="3" customWidth="1"/>
    <col min="15" max="15" width="16.5703125" style="3" customWidth="1"/>
    <col min="16" max="16" width="18.85546875" style="55" hidden="1" customWidth="1"/>
    <col min="17" max="17" width="15.42578125" style="55" hidden="1" customWidth="1"/>
    <col min="18" max="19" width="22.42578125" style="3" hidden="1" customWidth="1"/>
    <col min="20" max="20" width="22.28515625" style="3" hidden="1" customWidth="1"/>
    <col min="21" max="21" width="31.7109375" style="3" hidden="1" customWidth="1"/>
    <col min="22" max="22" width="12.7109375" style="3" hidden="1" customWidth="1"/>
    <col min="23" max="23" width="22.28515625" style="3" hidden="1" customWidth="1"/>
    <col min="24" max="16384" width="9.140625" style="3"/>
  </cols>
  <sheetData>
    <row r="2" spans="1:21" ht="18.75" x14ac:dyDescent="0.25">
      <c r="A2" s="3"/>
      <c r="B2" s="3"/>
      <c r="C2" s="3"/>
      <c r="D2" s="3"/>
      <c r="E2" s="3"/>
      <c r="F2" s="3"/>
      <c r="G2" s="3"/>
      <c r="H2" s="17"/>
      <c r="I2" s="17"/>
      <c r="J2" s="44"/>
      <c r="K2" s="3"/>
      <c r="L2" s="137" t="s">
        <v>41</v>
      </c>
      <c r="M2" s="137"/>
      <c r="N2" s="137"/>
      <c r="O2" s="137"/>
    </row>
    <row r="3" spans="1:21" ht="18.75" x14ac:dyDescent="0.25">
      <c r="A3" s="3"/>
      <c r="B3" s="3"/>
      <c r="C3" s="3"/>
      <c r="D3" s="3"/>
      <c r="E3" s="3"/>
      <c r="F3" s="3"/>
      <c r="G3" s="3"/>
      <c r="H3" s="17"/>
      <c r="I3" s="17"/>
      <c r="J3" s="44"/>
      <c r="K3" s="3"/>
      <c r="L3" s="137" t="s">
        <v>42</v>
      </c>
      <c r="M3" s="137"/>
      <c r="N3" s="137"/>
      <c r="O3" s="137"/>
    </row>
    <row r="4" spans="1:21" ht="18.75" x14ac:dyDescent="0.3">
      <c r="A4" s="3"/>
      <c r="B4" s="3"/>
      <c r="C4" s="3"/>
      <c r="D4" s="3"/>
      <c r="E4" s="3"/>
      <c r="F4" s="3"/>
      <c r="G4" s="3"/>
      <c r="H4" s="17"/>
      <c r="I4" s="17"/>
      <c r="J4" s="44"/>
      <c r="K4" s="3"/>
      <c r="L4" s="48"/>
      <c r="M4" s="49" t="s">
        <v>70</v>
      </c>
      <c r="N4" s="105"/>
      <c r="O4" s="11"/>
    </row>
    <row r="5" spans="1:21" x14ac:dyDescent="0.25">
      <c r="A5" s="3"/>
      <c r="B5" s="3"/>
      <c r="C5" s="3"/>
      <c r="D5" s="3"/>
      <c r="E5" s="3"/>
      <c r="F5" s="3"/>
      <c r="G5" s="3"/>
      <c r="H5" s="17"/>
      <c r="I5" s="17"/>
      <c r="J5" s="44"/>
      <c r="K5" s="3"/>
    </row>
    <row r="6" spans="1:21" x14ac:dyDescent="0.25">
      <c r="A6" s="131" t="s">
        <v>162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21" x14ac:dyDescent="0.25">
      <c r="A7" s="138" t="s">
        <v>15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1:2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21" x14ac:dyDescent="0.25">
      <c r="A9" s="3"/>
      <c r="B9" s="8" t="s">
        <v>56</v>
      </c>
      <c r="C9" s="3"/>
      <c r="D9" s="3"/>
      <c r="E9" s="3"/>
      <c r="F9" s="3"/>
      <c r="G9" s="3"/>
      <c r="H9" s="3"/>
      <c r="I9" s="140"/>
      <c r="J9" s="140"/>
      <c r="K9" s="140"/>
      <c r="M9" s="139" t="s">
        <v>163</v>
      </c>
      <c r="N9" s="139"/>
      <c r="O9" s="139"/>
    </row>
    <row r="10" spans="1:2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1" customFormat="1" x14ac:dyDescent="0.25">
      <c r="A11" s="130" t="s">
        <v>2</v>
      </c>
      <c r="B11" s="130" t="s">
        <v>43</v>
      </c>
      <c r="C11" s="130" t="s">
        <v>44</v>
      </c>
      <c r="D11" s="130" t="s">
        <v>45</v>
      </c>
      <c r="E11" s="130"/>
      <c r="F11" s="130"/>
      <c r="G11" s="130" t="s">
        <v>46</v>
      </c>
      <c r="H11" s="130" t="s">
        <v>57</v>
      </c>
      <c r="I11" s="130"/>
      <c r="J11" s="130"/>
      <c r="K11" s="130"/>
      <c r="L11" s="130"/>
      <c r="M11" s="130"/>
      <c r="N11" s="130"/>
      <c r="O11" s="130"/>
      <c r="P11" s="56"/>
      <c r="Q11" s="56"/>
    </row>
    <row r="12" spans="1:21" s="1" customFormat="1" ht="94.5" customHeight="1" x14ac:dyDescent="0.25">
      <c r="A12" s="130"/>
      <c r="B12" s="130"/>
      <c r="C12" s="130"/>
      <c r="D12" s="19" t="s">
        <v>47</v>
      </c>
      <c r="E12" s="19" t="s">
        <v>48</v>
      </c>
      <c r="F12" s="19" t="s">
        <v>49</v>
      </c>
      <c r="G12" s="130"/>
      <c r="H12" s="19" t="s">
        <v>50</v>
      </c>
      <c r="I12" s="19" t="s">
        <v>51</v>
      </c>
      <c r="J12" s="45" t="s">
        <v>69</v>
      </c>
      <c r="K12" s="101" t="s">
        <v>52</v>
      </c>
      <c r="L12" s="101" t="s">
        <v>55</v>
      </c>
      <c r="M12" s="101" t="s">
        <v>53</v>
      </c>
      <c r="N12" s="104" t="s">
        <v>61</v>
      </c>
      <c r="O12" s="14" t="s">
        <v>54</v>
      </c>
      <c r="P12" s="103" t="s">
        <v>158</v>
      </c>
      <c r="Q12" s="103" t="s">
        <v>161</v>
      </c>
      <c r="R12" s="103" t="s">
        <v>158</v>
      </c>
      <c r="S12" s="103"/>
      <c r="T12" s="103" t="s">
        <v>159</v>
      </c>
      <c r="U12" s="1" t="s">
        <v>160</v>
      </c>
    </row>
    <row r="13" spans="1:21" ht="22.5" customHeight="1" x14ac:dyDescent="0.25">
      <c r="A13" s="142" t="s">
        <v>0</v>
      </c>
      <c r="B13" s="142"/>
      <c r="C13" s="142"/>
      <c r="D13" s="142"/>
      <c r="E13" s="142"/>
      <c r="F13" s="142"/>
      <c r="G13" s="142"/>
      <c r="H13" s="142"/>
      <c r="I13" s="21">
        <f t="shared" ref="I13:O13" si="0">+I29+I42</f>
        <v>33058000</v>
      </c>
      <c r="J13" s="21">
        <f t="shared" si="0"/>
        <v>30088680.798999999</v>
      </c>
      <c r="K13" s="21">
        <f t="shared" si="0"/>
        <v>30088681.460000001</v>
      </c>
      <c r="L13" s="21">
        <f t="shared" si="0"/>
        <v>29006268.806000002</v>
      </c>
      <c r="M13" s="21">
        <f t="shared" si="0"/>
        <v>26589448.947000001</v>
      </c>
      <c r="N13" s="21">
        <f t="shared" si="0"/>
        <v>151439.128</v>
      </c>
      <c r="O13" s="21">
        <f t="shared" si="0"/>
        <v>3347793.3850000007</v>
      </c>
      <c r="P13" s="108">
        <f t="shared" ref="P13:P42" si="1">+Q13+S13</f>
        <v>0</v>
      </c>
    </row>
    <row r="14" spans="1:21" s="1" customFormat="1" ht="30" customHeight="1" x14ac:dyDescent="0.25">
      <c r="A14" s="143" t="s">
        <v>71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08" t="e">
        <f t="shared" si="1"/>
        <v>#VALUE!</v>
      </c>
      <c r="Q14" s="1" t="s">
        <v>157</v>
      </c>
    </row>
    <row r="15" spans="1:21" ht="56.25" x14ac:dyDescent="0.25">
      <c r="A15" s="47">
        <v>1</v>
      </c>
      <c r="B15" s="92" t="s">
        <v>72</v>
      </c>
      <c r="C15" s="91">
        <v>6025</v>
      </c>
      <c r="D15" s="91"/>
      <c r="E15" s="91"/>
      <c r="F15" s="92"/>
      <c r="G15" s="39" t="s">
        <v>85</v>
      </c>
      <c r="H15" s="115" t="s">
        <v>99</v>
      </c>
      <c r="I15" s="51">
        <v>1360000</v>
      </c>
      <c r="J15" s="13">
        <v>1300000</v>
      </c>
      <c r="K15" s="13">
        <v>1300000</v>
      </c>
      <c r="L15" s="13">
        <v>1276224.83</v>
      </c>
      <c r="M15" s="13">
        <f t="shared" ref="M15:M21" si="2">+P15</f>
        <v>1276224.8019999999</v>
      </c>
      <c r="N15" s="13">
        <v>17454.400000000001</v>
      </c>
      <c r="O15" s="107">
        <f t="shared" ref="O15:O28" si="3">+K15-M15-N15</f>
        <v>6320.7980000000898</v>
      </c>
      <c r="P15" s="108">
        <f t="shared" si="1"/>
        <v>1276224.8019999999</v>
      </c>
      <c r="Q15" s="55">
        <v>1276224.8019999999</v>
      </c>
    </row>
    <row r="16" spans="1:21" ht="37.5" x14ac:dyDescent="0.25">
      <c r="A16" s="47">
        <f t="shared" ref="A16:A27" si="4">+A15+1</f>
        <v>2</v>
      </c>
      <c r="B16" s="92" t="s">
        <v>73</v>
      </c>
      <c r="C16" s="91">
        <v>5877</v>
      </c>
      <c r="D16" s="91"/>
      <c r="E16" s="91"/>
      <c r="F16" s="92"/>
      <c r="G16" s="39" t="s">
        <v>86</v>
      </c>
      <c r="H16" s="115" t="s">
        <v>110</v>
      </c>
      <c r="I16" s="51">
        <v>1360000</v>
      </c>
      <c r="J16" s="13">
        <v>1300000</v>
      </c>
      <c r="K16" s="13">
        <v>1300000</v>
      </c>
      <c r="L16" s="13">
        <v>1275980.956</v>
      </c>
      <c r="M16" s="13">
        <f t="shared" si="2"/>
        <v>1275980.956</v>
      </c>
      <c r="N16" s="13">
        <v>15394</v>
      </c>
      <c r="O16" s="107">
        <f t="shared" si="3"/>
        <v>8625.0439999999944</v>
      </c>
      <c r="P16" s="108">
        <f t="shared" si="1"/>
        <v>1275980.956</v>
      </c>
      <c r="Q16" s="55">
        <v>1275980.956</v>
      </c>
    </row>
    <row r="17" spans="1:20" ht="18.75" x14ac:dyDescent="0.25">
      <c r="A17" s="47">
        <f t="shared" si="4"/>
        <v>3</v>
      </c>
      <c r="B17" s="92" t="s">
        <v>74</v>
      </c>
      <c r="C17" s="91">
        <v>5418</v>
      </c>
      <c r="D17" s="91"/>
      <c r="E17" s="91"/>
      <c r="F17" s="92"/>
      <c r="G17" s="39" t="s">
        <v>87</v>
      </c>
      <c r="H17" s="115" t="s">
        <v>111</v>
      </c>
      <c r="I17" s="51">
        <v>1360000</v>
      </c>
      <c r="J17" s="13">
        <v>1300000</v>
      </c>
      <c r="K17" s="13">
        <v>1300000</v>
      </c>
      <c r="L17" s="13">
        <v>1269635</v>
      </c>
      <c r="M17" s="13">
        <f t="shared" si="2"/>
        <v>1269635.1329999999</v>
      </c>
      <c r="N17" s="13">
        <v>23858.7</v>
      </c>
      <c r="O17" s="107">
        <f t="shared" si="3"/>
        <v>6506.167000000085</v>
      </c>
      <c r="P17" s="108">
        <f t="shared" si="1"/>
        <v>1269635.1329999999</v>
      </c>
      <c r="Q17" s="55">
        <v>1269635.1329999999</v>
      </c>
    </row>
    <row r="18" spans="1:20" ht="56.25" x14ac:dyDescent="0.25">
      <c r="A18" s="47">
        <f t="shared" si="4"/>
        <v>4</v>
      </c>
      <c r="B18" s="92" t="s">
        <v>75</v>
      </c>
      <c r="C18" s="91">
        <v>5243</v>
      </c>
      <c r="D18" s="91"/>
      <c r="E18" s="91"/>
      <c r="F18" s="92"/>
      <c r="G18" s="39" t="s">
        <v>96</v>
      </c>
      <c r="H18" s="115" t="s">
        <v>100</v>
      </c>
      <c r="I18" s="51">
        <v>1360000</v>
      </c>
      <c r="J18" s="13">
        <v>1300000</v>
      </c>
      <c r="K18" s="13">
        <v>1300000</v>
      </c>
      <c r="L18" s="32">
        <v>1280625.946</v>
      </c>
      <c r="M18" s="13">
        <f t="shared" si="2"/>
        <v>1280624.81</v>
      </c>
      <c r="N18" s="32">
        <v>19375.189999999999</v>
      </c>
      <c r="O18" s="107">
        <f t="shared" si="3"/>
        <v>-5.4569682106375694E-11</v>
      </c>
      <c r="P18" s="108">
        <f t="shared" si="1"/>
        <v>1280624.81</v>
      </c>
      <c r="Q18" s="55">
        <v>1280624.81</v>
      </c>
    </row>
    <row r="19" spans="1:20" ht="18.75" x14ac:dyDescent="0.25">
      <c r="A19" s="47">
        <f t="shared" si="4"/>
        <v>5</v>
      </c>
      <c r="B19" s="92" t="s">
        <v>76</v>
      </c>
      <c r="C19" s="91">
        <v>5215</v>
      </c>
      <c r="D19" s="91"/>
      <c r="E19" s="91"/>
      <c r="F19" s="92"/>
      <c r="G19" s="39" t="s">
        <v>88</v>
      </c>
      <c r="H19" s="115" t="s">
        <v>101</v>
      </c>
      <c r="I19" s="51">
        <v>1360000</v>
      </c>
      <c r="J19" s="13">
        <v>1300000</v>
      </c>
      <c r="K19" s="13">
        <v>1300000</v>
      </c>
      <c r="L19" s="13">
        <v>1271054.58</v>
      </c>
      <c r="M19" s="13">
        <f t="shared" si="2"/>
        <v>1270208.3489999999</v>
      </c>
      <c r="N19" s="32">
        <v>21328.44</v>
      </c>
      <c r="O19" s="107">
        <f t="shared" si="3"/>
        <v>8463.2110000000721</v>
      </c>
      <c r="P19" s="108">
        <f t="shared" si="1"/>
        <v>1270208.3489999999</v>
      </c>
      <c r="Q19" s="55">
        <v>1270208.3489999999</v>
      </c>
    </row>
    <row r="20" spans="1:20" ht="18.75" x14ac:dyDescent="0.25">
      <c r="A20" s="47">
        <f t="shared" si="4"/>
        <v>6</v>
      </c>
      <c r="B20" s="92" t="s">
        <v>77</v>
      </c>
      <c r="C20" s="91">
        <v>5148</v>
      </c>
      <c r="D20" s="91"/>
      <c r="E20" s="91"/>
      <c r="F20" s="92"/>
      <c r="G20" s="39" t="s">
        <v>89</v>
      </c>
      <c r="H20" s="115" t="s">
        <v>102</v>
      </c>
      <c r="I20" s="51">
        <v>1360000</v>
      </c>
      <c r="J20" s="13">
        <v>1300000</v>
      </c>
      <c r="K20" s="13">
        <v>1300000</v>
      </c>
      <c r="L20" s="13">
        <v>1278692.108</v>
      </c>
      <c r="M20" s="13">
        <f t="shared" si="2"/>
        <v>1277080.6140000001</v>
      </c>
      <c r="N20" s="32">
        <v>13772.938</v>
      </c>
      <c r="O20" s="107">
        <f>+K20-M20-N20</f>
        <v>9146.4479999999403</v>
      </c>
      <c r="P20" s="108">
        <f t="shared" si="1"/>
        <v>1277080.6140000001</v>
      </c>
      <c r="Q20" s="55">
        <v>1277080.6140000001</v>
      </c>
    </row>
    <row r="21" spans="1:20" ht="37.5" x14ac:dyDescent="0.25">
      <c r="A21" s="47">
        <f t="shared" si="4"/>
        <v>7</v>
      </c>
      <c r="B21" s="92" t="s">
        <v>78</v>
      </c>
      <c r="C21" s="91">
        <v>4700</v>
      </c>
      <c r="D21" s="91"/>
      <c r="E21" s="91"/>
      <c r="F21" s="92"/>
      <c r="G21" s="39" t="s">
        <v>90</v>
      </c>
      <c r="H21" s="115" t="s">
        <v>103</v>
      </c>
      <c r="I21" s="51">
        <v>1360000</v>
      </c>
      <c r="J21" s="13">
        <v>1300000</v>
      </c>
      <c r="K21" s="13">
        <v>1300000</v>
      </c>
      <c r="L21" s="13">
        <v>1273114.115</v>
      </c>
      <c r="M21" s="13">
        <f t="shared" si="2"/>
        <v>1273114.112</v>
      </c>
      <c r="N21" s="32">
        <v>26885.9</v>
      </c>
      <c r="O21" s="107">
        <f t="shared" si="3"/>
        <v>-1.1999999966064934E-2</v>
      </c>
      <c r="P21" s="108">
        <f t="shared" si="1"/>
        <v>1273114.112</v>
      </c>
      <c r="Q21" s="55">
        <v>1273114.112</v>
      </c>
    </row>
    <row r="22" spans="1:20" ht="37.5" x14ac:dyDescent="0.25">
      <c r="A22" s="47">
        <f t="shared" si="4"/>
        <v>8</v>
      </c>
      <c r="B22" s="92" t="s">
        <v>79</v>
      </c>
      <c r="C22" s="91">
        <v>4582</v>
      </c>
      <c r="D22" s="91"/>
      <c r="E22" s="91"/>
      <c r="F22" s="92"/>
      <c r="G22" s="39" t="s">
        <v>91</v>
      </c>
      <c r="H22" s="115" t="s">
        <v>104</v>
      </c>
      <c r="I22" s="51">
        <v>1360000</v>
      </c>
      <c r="J22" s="13">
        <v>1300000</v>
      </c>
      <c r="K22" s="13">
        <v>1300000</v>
      </c>
      <c r="L22" s="13">
        <v>1279861.672</v>
      </c>
      <c r="M22" s="13">
        <v>1279811.6599999999</v>
      </c>
      <c r="N22" s="32">
        <v>13369.56</v>
      </c>
      <c r="O22" s="107">
        <f t="shared" si="3"/>
        <v>6818.7800000000843</v>
      </c>
      <c r="P22" s="108">
        <f t="shared" si="1"/>
        <v>1279811.6599999999</v>
      </c>
      <c r="Q22" s="55">
        <v>1279811.6599999999</v>
      </c>
    </row>
    <row r="23" spans="1:20" ht="37.5" x14ac:dyDescent="0.25">
      <c r="A23" s="47">
        <f t="shared" si="4"/>
        <v>9</v>
      </c>
      <c r="B23" s="92" t="s">
        <v>80</v>
      </c>
      <c r="C23" s="91">
        <v>4569</v>
      </c>
      <c r="D23" s="91"/>
      <c r="E23" s="91"/>
      <c r="F23" s="92"/>
      <c r="G23" s="39" t="s">
        <v>92</v>
      </c>
      <c r="H23" s="115" t="s">
        <v>105</v>
      </c>
      <c r="I23" s="51">
        <v>1360000</v>
      </c>
      <c r="J23" s="13">
        <v>1300000</v>
      </c>
      <c r="K23" s="13">
        <v>1300000</v>
      </c>
      <c r="L23" s="13">
        <v>1292763.321</v>
      </c>
      <c r="M23" s="13">
        <v>1292763.321</v>
      </c>
      <c r="N23" s="13"/>
      <c r="O23" s="107">
        <f t="shared" si="3"/>
        <v>7236.6790000000037</v>
      </c>
      <c r="P23" s="108">
        <f t="shared" si="1"/>
        <v>1292763.321</v>
      </c>
      <c r="Q23" s="55">
        <v>1292763.321</v>
      </c>
    </row>
    <row r="24" spans="1:20" ht="37.5" x14ac:dyDescent="0.25">
      <c r="A24" s="47">
        <f t="shared" si="4"/>
        <v>10</v>
      </c>
      <c r="B24" s="92" t="s">
        <v>81</v>
      </c>
      <c r="C24" s="91">
        <v>4563</v>
      </c>
      <c r="D24" s="91"/>
      <c r="E24" s="91"/>
      <c r="F24" s="92"/>
      <c r="G24" s="39" t="s">
        <v>98</v>
      </c>
      <c r="H24" s="115" t="s">
        <v>106</v>
      </c>
      <c r="I24" s="51">
        <v>1360000</v>
      </c>
      <c r="J24" s="13">
        <v>1360000</v>
      </c>
      <c r="K24" s="13">
        <v>1360000</v>
      </c>
      <c r="L24" s="13">
        <v>1300330.743</v>
      </c>
      <c r="M24" s="13">
        <v>1300330.743</v>
      </c>
      <c r="N24" s="32"/>
      <c r="O24" s="107">
        <f t="shared" si="3"/>
        <v>59669.256999999983</v>
      </c>
      <c r="P24" s="108">
        <f t="shared" si="1"/>
        <v>1300330.743</v>
      </c>
      <c r="Q24" s="55">
        <v>1300330.743</v>
      </c>
    </row>
    <row r="25" spans="1:20" ht="37.5" x14ac:dyDescent="0.25">
      <c r="A25" s="47">
        <f t="shared" si="4"/>
        <v>11</v>
      </c>
      <c r="B25" s="92" t="s">
        <v>82</v>
      </c>
      <c r="C25" s="91">
        <v>4548</v>
      </c>
      <c r="D25" s="91"/>
      <c r="E25" s="91"/>
      <c r="F25" s="92"/>
      <c r="G25" s="39" t="s">
        <v>93</v>
      </c>
      <c r="H25" s="115" t="s">
        <v>107</v>
      </c>
      <c r="I25" s="51">
        <v>1360000</v>
      </c>
      <c r="J25" s="13">
        <v>1360000</v>
      </c>
      <c r="K25" s="13">
        <v>1360000</v>
      </c>
      <c r="L25" s="13">
        <f>1285871.181+8358.901</f>
        <v>1294230.0820000002</v>
      </c>
      <c r="M25" s="13">
        <f>1285871.181+8358.901</f>
        <v>1294230.0820000002</v>
      </c>
      <c r="N25" s="32"/>
      <c r="O25" s="107">
        <f t="shared" si="3"/>
        <v>65769.91799999983</v>
      </c>
      <c r="P25" s="108">
        <f t="shared" si="1"/>
        <v>1285871.1710000001</v>
      </c>
      <c r="Q25" s="55">
        <v>1285871.1710000001</v>
      </c>
      <c r="S25" s="9"/>
    </row>
    <row r="26" spans="1:20" ht="131.25" x14ac:dyDescent="0.25">
      <c r="A26" s="47">
        <f t="shared" si="4"/>
        <v>12</v>
      </c>
      <c r="B26" s="92" t="s">
        <v>83</v>
      </c>
      <c r="C26" s="91">
        <v>4527</v>
      </c>
      <c r="D26" s="91"/>
      <c r="E26" s="91"/>
      <c r="F26" s="92"/>
      <c r="G26" s="39" t="s">
        <v>94</v>
      </c>
      <c r="H26" s="119" t="s">
        <v>108</v>
      </c>
      <c r="I26" s="116">
        <v>1200000</v>
      </c>
      <c r="J26" s="117">
        <v>1360000</v>
      </c>
      <c r="K26" s="13">
        <f>1200000+160000</f>
        <v>1360000</v>
      </c>
      <c r="L26" s="13">
        <v>1305262.193</v>
      </c>
      <c r="M26" s="13">
        <f>1194331.729+110930.464</f>
        <v>1305262.193</v>
      </c>
      <c r="N26" s="13"/>
      <c r="O26" s="27">
        <f t="shared" si="3"/>
        <v>54737.80700000003</v>
      </c>
      <c r="P26" s="108">
        <f>+Q26+T26</f>
        <v>2499593.9220000003</v>
      </c>
      <c r="Q26" s="55">
        <v>1194331.7290000001</v>
      </c>
      <c r="R26" s="3">
        <v>110930.46400000001</v>
      </c>
      <c r="S26" s="3">
        <v>1194331.7290000001</v>
      </c>
      <c r="T26" s="3">
        <f>+R26+S26</f>
        <v>1305262.193</v>
      </c>
    </row>
    <row r="27" spans="1:20" ht="37.5" x14ac:dyDescent="0.25">
      <c r="A27" s="47">
        <f t="shared" si="4"/>
        <v>13</v>
      </c>
      <c r="B27" s="92" t="s">
        <v>84</v>
      </c>
      <c r="C27" s="91">
        <v>3590</v>
      </c>
      <c r="D27" s="91"/>
      <c r="E27" s="91"/>
      <c r="F27" s="92"/>
      <c r="G27" s="93" t="s">
        <v>97</v>
      </c>
      <c r="H27" s="115" t="s">
        <v>109</v>
      </c>
      <c r="I27" s="118">
        <v>850000</v>
      </c>
      <c r="J27" s="27">
        <v>860352</v>
      </c>
      <c r="K27" s="27">
        <f>850000+10352.173</f>
        <v>860352.17299999995</v>
      </c>
      <c r="L27" s="27">
        <v>807762.54799999995</v>
      </c>
      <c r="M27" s="27">
        <v>807762.54799999995</v>
      </c>
      <c r="N27" s="65"/>
      <c r="O27" s="107">
        <f t="shared" si="3"/>
        <v>52589.625</v>
      </c>
      <c r="P27" s="108">
        <f t="shared" si="1"/>
        <v>807762.54799999995</v>
      </c>
      <c r="Q27" s="55">
        <v>807762.54799999995</v>
      </c>
    </row>
    <row r="28" spans="1:20" ht="37.5" x14ac:dyDescent="0.25">
      <c r="A28" s="68">
        <v>14</v>
      </c>
      <c r="B28" s="94">
        <v>32299270008</v>
      </c>
      <c r="C28" s="91">
        <v>3541</v>
      </c>
      <c r="D28" s="91"/>
      <c r="E28" s="91"/>
      <c r="F28" s="94"/>
      <c r="G28" s="95" t="s">
        <v>147</v>
      </c>
      <c r="H28" s="50" t="s">
        <v>148</v>
      </c>
      <c r="I28" s="96">
        <v>1360000</v>
      </c>
      <c r="J28" s="13">
        <v>514825</v>
      </c>
      <c r="K28" s="13">
        <f>500000+14825.488</f>
        <v>514825.48800000001</v>
      </c>
      <c r="L28" s="13">
        <f>469408.807+42322.7229999999</f>
        <v>511731.52999999985</v>
      </c>
      <c r="M28" s="13">
        <f>443971.22+42322.7229999999</f>
        <v>486293.94299999985</v>
      </c>
      <c r="N28" s="32"/>
      <c r="O28" s="107">
        <f t="shared" si="3"/>
        <v>28531.545000000158</v>
      </c>
      <c r="P28" s="108">
        <f t="shared" si="1"/>
        <v>443971.22</v>
      </c>
      <c r="Q28" s="55">
        <v>443971.22</v>
      </c>
    </row>
    <row r="29" spans="1:20" x14ac:dyDescent="0.25">
      <c r="A29" s="142" t="s">
        <v>0</v>
      </c>
      <c r="B29" s="142"/>
      <c r="C29" s="142"/>
      <c r="D29" s="142"/>
      <c r="E29" s="142"/>
      <c r="F29" s="142"/>
      <c r="G29" s="142"/>
      <c r="H29" s="142"/>
      <c r="I29" s="21">
        <f t="shared" ref="I29:O29" si="5">SUM(I15:I28)</f>
        <v>18370000</v>
      </c>
      <c r="J29" s="21">
        <f t="shared" si="5"/>
        <v>17155177</v>
      </c>
      <c r="K29" s="21">
        <f t="shared" si="5"/>
        <v>17155177.661000002</v>
      </c>
      <c r="L29" s="21">
        <f t="shared" si="5"/>
        <v>16717269.624000002</v>
      </c>
      <c r="M29" s="21">
        <f t="shared" si="5"/>
        <v>16689323.266000001</v>
      </c>
      <c r="N29" s="21">
        <f t="shared" si="5"/>
        <v>151439.128</v>
      </c>
      <c r="O29" s="21">
        <f t="shared" si="5"/>
        <v>314415.26700000023</v>
      </c>
      <c r="P29" s="108">
        <f t="shared" si="1"/>
        <v>0</v>
      </c>
    </row>
    <row r="30" spans="1:20" ht="45.75" customHeight="1" x14ac:dyDescent="0.25">
      <c r="A30" s="141" t="s">
        <v>135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08">
        <f t="shared" si="1"/>
        <v>0</v>
      </c>
    </row>
    <row r="31" spans="1:20" ht="37.5" x14ac:dyDescent="0.25">
      <c r="A31" s="57">
        <v>1</v>
      </c>
      <c r="B31" s="97" t="s">
        <v>124</v>
      </c>
      <c r="C31" s="92">
        <v>6686</v>
      </c>
      <c r="D31" s="98"/>
      <c r="E31" s="98"/>
      <c r="F31" s="98"/>
      <c r="G31" s="99" t="s">
        <v>116</v>
      </c>
      <c r="H31" s="92" t="s">
        <v>136</v>
      </c>
      <c r="I31" s="40">
        <v>1360000</v>
      </c>
      <c r="J31" s="40">
        <v>1116060.432</v>
      </c>
      <c r="K31" s="40">
        <v>1116060.432</v>
      </c>
      <c r="L31" s="120">
        <f>1045514.364</f>
        <v>1045514.3639999999</v>
      </c>
      <c r="M31" s="121">
        <f>1045514.364+33809.186</f>
        <v>1079323.55</v>
      </c>
      <c r="N31" s="120"/>
      <c r="O31" s="122">
        <f>+K31-M31-N31</f>
        <v>36736.881999999983</v>
      </c>
      <c r="P31" s="108">
        <f t="shared" si="1"/>
        <v>1045514.3639999999</v>
      </c>
      <c r="Q31" s="55">
        <v>1045514.3639999999</v>
      </c>
      <c r="S31" s="9"/>
    </row>
    <row r="32" spans="1:20" ht="37.5" x14ac:dyDescent="0.25">
      <c r="A32" s="57">
        <v>2</v>
      </c>
      <c r="B32" s="97" t="s">
        <v>125</v>
      </c>
      <c r="C32" s="92">
        <v>6261</v>
      </c>
      <c r="D32" s="98"/>
      <c r="E32" s="98"/>
      <c r="F32" s="98"/>
      <c r="G32" s="99" t="s">
        <v>117</v>
      </c>
      <c r="H32" s="92" t="s">
        <v>137</v>
      </c>
      <c r="I32" s="40">
        <v>1360000</v>
      </c>
      <c r="J32" s="40">
        <v>1354987.1629999999</v>
      </c>
      <c r="K32" s="40">
        <v>1354987.1629999999</v>
      </c>
      <c r="L32" s="120">
        <v>1331599.693</v>
      </c>
      <c r="M32" s="121">
        <v>1259425.8700000001</v>
      </c>
      <c r="N32" s="120"/>
      <c r="O32" s="122">
        <f t="shared" ref="O32:O41" si="6">+K32-M32-N32</f>
        <v>95561.29299999983</v>
      </c>
      <c r="P32" s="108">
        <f t="shared" si="1"/>
        <v>394535.31300000002</v>
      </c>
      <c r="Q32" s="55">
        <v>394535.31300000002</v>
      </c>
      <c r="S32" s="9"/>
    </row>
    <row r="33" spans="1:19" ht="18.75" x14ac:dyDescent="0.25">
      <c r="A33" s="57">
        <f t="shared" ref="A33:A41" si="7">+A32+1</f>
        <v>3</v>
      </c>
      <c r="B33" s="97" t="s">
        <v>126</v>
      </c>
      <c r="C33" s="92">
        <v>6215</v>
      </c>
      <c r="D33" s="98"/>
      <c r="E33" s="98"/>
      <c r="F33" s="98"/>
      <c r="G33" s="99" t="s">
        <v>113</v>
      </c>
      <c r="H33" s="92" t="s">
        <v>138</v>
      </c>
      <c r="I33" s="40">
        <v>1360000</v>
      </c>
      <c r="J33" s="40">
        <v>1360000</v>
      </c>
      <c r="K33" s="40">
        <v>1360000</v>
      </c>
      <c r="L33" s="120">
        <v>1308839.0859999999</v>
      </c>
      <c r="M33" s="121">
        <v>1239305.703</v>
      </c>
      <c r="N33" s="120"/>
      <c r="O33" s="122">
        <f t="shared" si="6"/>
        <v>120694.29700000002</v>
      </c>
      <c r="P33" s="108">
        <f t="shared" si="1"/>
        <v>388627.62699999998</v>
      </c>
      <c r="Q33" s="55">
        <v>388627.62699999998</v>
      </c>
      <c r="S33" s="9"/>
    </row>
    <row r="34" spans="1:19" ht="37.5" x14ac:dyDescent="0.25">
      <c r="A34" s="57">
        <f t="shared" si="7"/>
        <v>4</v>
      </c>
      <c r="B34" s="97" t="s">
        <v>127</v>
      </c>
      <c r="C34" s="92">
        <v>6083</v>
      </c>
      <c r="D34" s="98"/>
      <c r="E34" s="98"/>
      <c r="F34" s="98"/>
      <c r="G34" s="99" t="s">
        <v>122</v>
      </c>
      <c r="H34" s="92" t="s">
        <v>139</v>
      </c>
      <c r="I34" s="40">
        <v>1360000</v>
      </c>
      <c r="J34" s="40">
        <v>1116060.432</v>
      </c>
      <c r="K34" s="40">
        <v>1116060.432</v>
      </c>
      <c r="L34" s="120">
        <v>1094495.361</v>
      </c>
      <c r="M34" s="121">
        <v>934543.375</v>
      </c>
      <c r="N34" s="120"/>
      <c r="O34" s="122">
        <f t="shared" si="6"/>
        <v>181517.05700000003</v>
      </c>
      <c r="P34" s="108">
        <f t="shared" si="1"/>
        <v>325276.78200000001</v>
      </c>
      <c r="Q34" s="55">
        <v>325276.78200000001</v>
      </c>
    </row>
    <row r="35" spans="1:19" ht="45" customHeight="1" x14ac:dyDescent="0.25">
      <c r="A35" s="57">
        <f t="shared" si="7"/>
        <v>5</v>
      </c>
      <c r="B35" s="97" t="s">
        <v>128</v>
      </c>
      <c r="C35" s="92">
        <v>6041</v>
      </c>
      <c r="D35" s="98"/>
      <c r="E35" s="98"/>
      <c r="F35" s="98"/>
      <c r="G35" s="100" t="s">
        <v>119</v>
      </c>
      <c r="H35" s="92" t="s">
        <v>140</v>
      </c>
      <c r="I35" s="40">
        <v>1088000</v>
      </c>
      <c r="J35" s="40">
        <v>883000</v>
      </c>
      <c r="K35" s="40">
        <v>883000</v>
      </c>
      <c r="L35" s="120">
        <v>607130.4</v>
      </c>
      <c r="M35" s="121">
        <v>606964</v>
      </c>
      <c r="N35" s="120"/>
      <c r="O35" s="122">
        <f t="shared" si="6"/>
        <v>276036</v>
      </c>
      <c r="P35" s="108">
        <f t="shared" si="1"/>
        <v>467578.4</v>
      </c>
      <c r="Q35" s="55">
        <v>467578.4</v>
      </c>
      <c r="S35" s="64"/>
    </row>
    <row r="36" spans="1:19" ht="37.5" x14ac:dyDescent="0.25">
      <c r="A36" s="57">
        <f t="shared" si="7"/>
        <v>6</v>
      </c>
      <c r="B36" s="97" t="s">
        <v>129</v>
      </c>
      <c r="C36" s="92">
        <v>5872</v>
      </c>
      <c r="D36" s="98"/>
      <c r="E36" s="98"/>
      <c r="F36" s="98"/>
      <c r="G36" s="99" t="s">
        <v>118</v>
      </c>
      <c r="H36" s="92" t="s">
        <v>141</v>
      </c>
      <c r="I36" s="40">
        <v>1360000</v>
      </c>
      <c r="J36" s="40">
        <v>1116060.432</v>
      </c>
      <c r="K36" s="40">
        <v>1116060.432</v>
      </c>
      <c r="L36" s="120">
        <v>1038922.382</v>
      </c>
      <c r="M36" s="121">
        <v>1023965.84</v>
      </c>
      <c r="N36" s="120"/>
      <c r="O36" s="122">
        <f t="shared" si="6"/>
        <v>92094.592000000062</v>
      </c>
      <c r="P36" s="108">
        <f t="shared" si="1"/>
        <v>307764.978</v>
      </c>
      <c r="Q36" s="55">
        <v>307764.978</v>
      </c>
    </row>
    <row r="37" spans="1:19" ht="37.5" x14ac:dyDescent="0.25">
      <c r="A37" s="57">
        <f t="shared" si="7"/>
        <v>7</v>
      </c>
      <c r="B37" s="97" t="s">
        <v>130</v>
      </c>
      <c r="C37" s="92">
        <v>5854</v>
      </c>
      <c r="D37" s="98"/>
      <c r="E37" s="98"/>
      <c r="F37" s="98"/>
      <c r="G37" s="99" t="s">
        <v>115</v>
      </c>
      <c r="H37" s="92" t="s">
        <v>142</v>
      </c>
      <c r="I37" s="40">
        <v>1360000</v>
      </c>
      <c r="J37" s="40">
        <v>1116060.432</v>
      </c>
      <c r="K37" s="40">
        <v>1116060.432</v>
      </c>
      <c r="L37" s="120">
        <v>1101415.5330000001</v>
      </c>
      <c r="M37" s="121">
        <v>1040694.329</v>
      </c>
      <c r="N37" s="120"/>
      <c r="O37" s="122">
        <f t="shared" si="6"/>
        <v>75366.103000000003</v>
      </c>
      <c r="P37" s="108">
        <f t="shared" si="1"/>
        <v>326399.38199999998</v>
      </c>
      <c r="Q37" s="55">
        <v>326399.38199999998</v>
      </c>
    </row>
    <row r="38" spans="1:19" ht="150" x14ac:dyDescent="0.25">
      <c r="A38" s="57">
        <f t="shared" si="7"/>
        <v>8</v>
      </c>
      <c r="B38" s="97" t="s">
        <v>131</v>
      </c>
      <c r="C38" s="92">
        <v>5825</v>
      </c>
      <c r="D38" s="98"/>
      <c r="E38" s="98"/>
      <c r="F38" s="98"/>
      <c r="G38" s="99" t="s">
        <v>114</v>
      </c>
      <c r="H38" s="73" t="s">
        <v>143</v>
      </c>
      <c r="I38" s="106">
        <v>1360000</v>
      </c>
      <c r="J38" s="106">
        <v>1300000</v>
      </c>
      <c r="K38" s="106">
        <v>1300000</v>
      </c>
      <c r="L38" s="123">
        <v>1278151.973</v>
      </c>
      <c r="M38" s="124">
        <v>1158813.8810000001</v>
      </c>
      <c r="N38" s="123"/>
      <c r="O38" s="122">
        <f t="shared" si="6"/>
        <v>141186.11899999995</v>
      </c>
      <c r="P38" s="108">
        <f t="shared" si="1"/>
        <v>40051.082999999999</v>
      </c>
      <c r="Q38" s="55">
        <v>40051.082999999999</v>
      </c>
    </row>
    <row r="39" spans="1:19" ht="37.5" x14ac:dyDescent="0.25">
      <c r="A39" s="57">
        <f t="shared" si="7"/>
        <v>9</v>
      </c>
      <c r="B39" s="97" t="s">
        <v>132</v>
      </c>
      <c r="C39" s="92">
        <v>5731</v>
      </c>
      <c r="D39" s="98"/>
      <c r="E39" s="98"/>
      <c r="F39" s="98"/>
      <c r="G39" s="99" t="s">
        <v>120</v>
      </c>
      <c r="H39" s="92" t="s">
        <v>144</v>
      </c>
      <c r="I39" s="40">
        <v>1360000</v>
      </c>
      <c r="J39" s="40">
        <v>1095214.476</v>
      </c>
      <c r="K39" s="40">
        <v>1095214.476</v>
      </c>
      <c r="L39" s="120">
        <v>1085283.2279999999</v>
      </c>
      <c r="M39" s="121">
        <v>791571.49199999997</v>
      </c>
      <c r="N39" s="120"/>
      <c r="O39" s="122">
        <f t="shared" si="6"/>
        <v>303642.98400000005</v>
      </c>
      <c r="P39" s="108">
        <f t="shared" si="1"/>
        <v>321178.73200000002</v>
      </c>
      <c r="Q39" s="55">
        <v>321178.73200000002</v>
      </c>
    </row>
    <row r="40" spans="1:19" ht="37.5" x14ac:dyDescent="0.25">
      <c r="A40" s="57">
        <f t="shared" si="7"/>
        <v>10</v>
      </c>
      <c r="B40" s="97" t="s">
        <v>133</v>
      </c>
      <c r="C40" s="92">
        <v>5729</v>
      </c>
      <c r="D40" s="98"/>
      <c r="E40" s="98"/>
      <c r="F40" s="98"/>
      <c r="G40" s="99" t="s">
        <v>123</v>
      </c>
      <c r="H40" s="92" t="s">
        <v>145</v>
      </c>
      <c r="I40" s="40">
        <v>1360000</v>
      </c>
      <c r="J40" s="40">
        <v>1360000</v>
      </c>
      <c r="K40" s="40">
        <v>1360000</v>
      </c>
      <c r="L40" s="120">
        <v>1299587.1059999999</v>
      </c>
      <c r="M40" s="121">
        <v>240961.18299999999</v>
      </c>
      <c r="N40" s="120"/>
      <c r="O40" s="122">
        <f t="shared" si="6"/>
        <v>1119038.817</v>
      </c>
      <c r="P40" s="108">
        <f t="shared" si="1"/>
        <v>199807.25200000001</v>
      </c>
      <c r="Q40" s="55">
        <v>199807.25200000001</v>
      </c>
    </row>
    <row r="41" spans="1:19" ht="37.5" x14ac:dyDescent="0.25">
      <c r="A41" s="57">
        <f t="shared" si="7"/>
        <v>11</v>
      </c>
      <c r="B41" s="97" t="s">
        <v>134</v>
      </c>
      <c r="C41" s="92">
        <v>5629</v>
      </c>
      <c r="D41" s="98"/>
      <c r="E41" s="98"/>
      <c r="F41" s="98"/>
      <c r="G41" s="99" t="s">
        <v>121</v>
      </c>
      <c r="H41" s="92" t="s">
        <v>146</v>
      </c>
      <c r="I41" s="40">
        <v>1360000</v>
      </c>
      <c r="J41" s="40">
        <v>1116060.432</v>
      </c>
      <c r="K41" s="40">
        <v>1116060.432</v>
      </c>
      <c r="L41" s="120">
        <v>1098060.0560000001</v>
      </c>
      <c r="M41" s="121">
        <v>524556.45799999998</v>
      </c>
      <c r="N41" s="120"/>
      <c r="O41" s="122">
        <f t="shared" si="6"/>
        <v>591503.97400000005</v>
      </c>
      <c r="P41" s="108">
        <f t="shared" si="1"/>
        <v>325817.31599999999</v>
      </c>
      <c r="Q41" s="55">
        <v>325817.31599999999</v>
      </c>
      <c r="S41" s="9"/>
    </row>
    <row r="42" spans="1:19" x14ac:dyDescent="0.25">
      <c r="A42" s="142" t="s">
        <v>0</v>
      </c>
      <c r="B42" s="142"/>
      <c r="C42" s="142"/>
      <c r="D42" s="142"/>
      <c r="E42" s="142"/>
      <c r="F42" s="142"/>
      <c r="G42" s="142"/>
      <c r="H42" s="142"/>
      <c r="I42" s="63">
        <f t="shared" ref="I42:O42" si="8">SUM(I31:I41)</f>
        <v>14688000</v>
      </c>
      <c r="J42" s="63">
        <f t="shared" si="8"/>
        <v>12933503.798999999</v>
      </c>
      <c r="K42" s="63">
        <f t="shared" si="8"/>
        <v>12933503.798999999</v>
      </c>
      <c r="L42" s="63">
        <f t="shared" si="8"/>
        <v>12288999.182000002</v>
      </c>
      <c r="M42" s="63">
        <f t="shared" si="8"/>
        <v>9900125.6809999999</v>
      </c>
      <c r="N42" s="63">
        <f t="shared" si="8"/>
        <v>0</v>
      </c>
      <c r="O42" s="63">
        <f t="shared" si="8"/>
        <v>3033378.1180000002</v>
      </c>
      <c r="P42" s="108">
        <f t="shared" si="1"/>
        <v>0</v>
      </c>
    </row>
    <row r="43" spans="1:19" ht="84" customHeight="1" x14ac:dyDescent="0.25">
      <c r="A43" s="141" t="s">
        <v>194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</row>
    <row r="44" spans="1:19" s="112" customFormat="1" ht="84" customHeight="1" x14ac:dyDescent="0.25">
      <c r="A44" s="109">
        <v>1</v>
      </c>
      <c r="B44" s="59" t="s">
        <v>164</v>
      </c>
      <c r="C44" s="59">
        <v>6479</v>
      </c>
      <c r="D44" s="109"/>
      <c r="E44" s="109"/>
      <c r="F44" s="109"/>
      <c r="G44" s="113" t="s">
        <v>179</v>
      </c>
      <c r="H44" s="109"/>
      <c r="I44" s="114">
        <v>1499850000</v>
      </c>
      <c r="J44" s="114">
        <v>1499850000</v>
      </c>
      <c r="K44" s="109"/>
      <c r="L44" s="109"/>
      <c r="M44" s="109"/>
      <c r="N44" s="109"/>
      <c r="O44" s="109"/>
      <c r="P44" s="111"/>
      <c r="Q44" s="111"/>
    </row>
    <row r="45" spans="1:19" ht="56.25" x14ac:dyDescent="0.25">
      <c r="A45" s="109">
        <v>2</v>
      </c>
      <c r="B45" s="59" t="s">
        <v>165</v>
      </c>
      <c r="C45" s="59">
        <v>6022</v>
      </c>
      <c r="D45" s="109"/>
      <c r="E45" s="109"/>
      <c r="F45" s="109"/>
      <c r="G45" s="113" t="s">
        <v>180</v>
      </c>
      <c r="H45" s="109"/>
      <c r="I45" s="114">
        <v>1499850000</v>
      </c>
      <c r="J45" s="114">
        <v>1499850000</v>
      </c>
      <c r="K45" s="109"/>
      <c r="L45" s="109"/>
      <c r="M45" s="109"/>
      <c r="N45" s="109"/>
      <c r="O45" s="109"/>
    </row>
    <row r="46" spans="1:19" ht="37.5" x14ac:dyDescent="0.25">
      <c r="A46" s="109">
        <v>3</v>
      </c>
      <c r="B46" s="59" t="s">
        <v>166</v>
      </c>
      <c r="C46" s="59">
        <v>5038</v>
      </c>
      <c r="D46" s="109"/>
      <c r="E46" s="109"/>
      <c r="F46" s="109"/>
      <c r="G46" s="113" t="s">
        <v>181</v>
      </c>
      <c r="H46" s="109"/>
      <c r="I46" s="114">
        <v>1485000000</v>
      </c>
      <c r="J46" s="114">
        <v>1485000000</v>
      </c>
      <c r="K46" s="109"/>
      <c r="L46" s="109"/>
      <c r="M46" s="109"/>
      <c r="N46" s="109"/>
      <c r="O46" s="109"/>
    </row>
    <row r="47" spans="1:19" ht="37.5" x14ac:dyDescent="0.25">
      <c r="A47" s="109">
        <v>4</v>
      </c>
      <c r="B47" s="59" t="s">
        <v>167</v>
      </c>
      <c r="C47" s="59">
        <v>5018</v>
      </c>
      <c r="D47" s="109"/>
      <c r="E47" s="109"/>
      <c r="F47" s="109"/>
      <c r="G47" s="113" t="s">
        <v>182</v>
      </c>
      <c r="H47" s="109"/>
      <c r="I47" s="114">
        <v>1499850000</v>
      </c>
      <c r="J47" s="114">
        <v>1499850000</v>
      </c>
      <c r="K47" s="109"/>
      <c r="L47" s="109"/>
      <c r="M47" s="109"/>
      <c r="N47" s="109"/>
      <c r="O47" s="109"/>
    </row>
    <row r="48" spans="1:19" ht="37.5" x14ac:dyDescent="0.25">
      <c r="A48" s="109">
        <v>5</v>
      </c>
      <c r="B48" s="59" t="s">
        <v>168</v>
      </c>
      <c r="C48" s="59">
        <v>4930</v>
      </c>
      <c r="D48" s="109"/>
      <c r="E48" s="109"/>
      <c r="F48" s="109"/>
      <c r="G48" s="113" t="s">
        <v>183</v>
      </c>
      <c r="H48" s="109"/>
      <c r="I48" s="114">
        <v>1386000000</v>
      </c>
      <c r="J48" s="114">
        <v>1386000000</v>
      </c>
      <c r="K48" s="109"/>
      <c r="L48" s="109"/>
      <c r="M48" s="109"/>
      <c r="N48" s="109"/>
      <c r="O48" s="109"/>
    </row>
    <row r="49" spans="1:17" ht="37.5" x14ac:dyDescent="0.25">
      <c r="A49" s="109">
        <v>6</v>
      </c>
      <c r="B49" s="59" t="s">
        <v>169</v>
      </c>
      <c r="C49" s="59">
        <v>4854</v>
      </c>
      <c r="D49" s="109"/>
      <c r="E49" s="109"/>
      <c r="F49" s="109"/>
      <c r="G49" s="113" t="s">
        <v>184</v>
      </c>
      <c r="H49" s="109"/>
      <c r="I49" s="114">
        <v>1485000000</v>
      </c>
      <c r="J49" s="114">
        <v>1485000000</v>
      </c>
      <c r="K49" s="109"/>
      <c r="L49" s="109"/>
      <c r="M49" s="109"/>
      <c r="N49" s="109"/>
      <c r="O49" s="109"/>
    </row>
    <row r="50" spans="1:17" ht="37.5" x14ac:dyDescent="0.25">
      <c r="A50" s="109">
        <v>7</v>
      </c>
      <c r="B50" s="59" t="s">
        <v>170</v>
      </c>
      <c r="C50" s="59">
        <v>4777</v>
      </c>
      <c r="D50" s="109"/>
      <c r="E50" s="109"/>
      <c r="F50" s="109"/>
      <c r="G50" s="113" t="s">
        <v>185</v>
      </c>
      <c r="H50" s="109"/>
      <c r="I50" s="114">
        <v>1499850000</v>
      </c>
      <c r="J50" s="114">
        <v>1499850000</v>
      </c>
      <c r="K50" s="109"/>
      <c r="L50" s="109"/>
      <c r="M50" s="109"/>
      <c r="N50" s="109"/>
      <c r="O50" s="109"/>
    </row>
    <row r="51" spans="1:17" ht="56.25" x14ac:dyDescent="0.25">
      <c r="A51" s="109">
        <v>8</v>
      </c>
      <c r="B51" s="59" t="s">
        <v>171</v>
      </c>
      <c r="C51" s="59">
        <v>4752</v>
      </c>
      <c r="D51" s="109"/>
      <c r="E51" s="109"/>
      <c r="F51" s="109"/>
      <c r="G51" s="113" t="s">
        <v>186</v>
      </c>
      <c r="H51" s="109"/>
      <c r="I51" s="114">
        <v>1499850000</v>
      </c>
      <c r="J51" s="114">
        <v>1499850000</v>
      </c>
      <c r="K51" s="109"/>
      <c r="L51" s="109"/>
      <c r="M51" s="109"/>
      <c r="N51" s="109"/>
      <c r="O51" s="109"/>
    </row>
    <row r="52" spans="1:17" ht="56.25" x14ac:dyDescent="0.25">
      <c r="A52" s="109">
        <v>9</v>
      </c>
      <c r="B52" s="59" t="s">
        <v>172</v>
      </c>
      <c r="C52" s="59">
        <v>4498</v>
      </c>
      <c r="D52" s="109"/>
      <c r="E52" s="109"/>
      <c r="F52" s="109"/>
      <c r="G52" s="113" t="s">
        <v>187</v>
      </c>
      <c r="H52" s="109"/>
      <c r="I52" s="114">
        <v>1499850000</v>
      </c>
      <c r="J52" s="114">
        <v>1499850000</v>
      </c>
      <c r="K52" s="109"/>
      <c r="L52" s="109"/>
      <c r="M52" s="109"/>
      <c r="N52" s="109"/>
      <c r="O52" s="109"/>
    </row>
    <row r="53" spans="1:17" ht="18.75" x14ac:dyDescent="0.25">
      <c r="A53" s="109">
        <v>10</v>
      </c>
      <c r="B53" s="59" t="s">
        <v>173</v>
      </c>
      <c r="C53" s="59">
        <v>3950</v>
      </c>
      <c r="D53" s="109"/>
      <c r="E53" s="109"/>
      <c r="F53" s="109"/>
      <c r="G53" s="113" t="s">
        <v>188</v>
      </c>
      <c r="H53" s="109"/>
      <c r="I53" s="114">
        <v>1500000000</v>
      </c>
      <c r="J53" s="114">
        <v>1500000000</v>
      </c>
      <c r="K53" s="109"/>
      <c r="L53" s="109"/>
      <c r="M53" s="109"/>
      <c r="N53" s="109"/>
      <c r="O53" s="109"/>
    </row>
    <row r="54" spans="1:17" ht="18.75" x14ac:dyDescent="0.25">
      <c r="A54" s="109">
        <v>11</v>
      </c>
      <c r="B54" s="59" t="s">
        <v>174</v>
      </c>
      <c r="C54" s="59">
        <v>3601</v>
      </c>
      <c r="D54" s="109"/>
      <c r="E54" s="109"/>
      <c r="F54" s="109"/>
      <c r="G54" s="113" t="s">
        <v>189</v>
      </c>
      <c r="H54" s="109"/>
      <c r="I54" s="114">
        <v>1485000000</v>
      </c>
      <c r="J54" s="114">
        <v>1485000000</v>
      </c>
      <c r="K54" s="109"/>
      <c r="L54" s="109"/>
      <c r="M54" s="109"/>
      <c r="N54" s="109"/>
      <c r="O54" s="109"/>
    </row>
    <row r="55" spans="1:17" ht="37.5" x14ac:dyDescent="0.25">
      <c r="A55" s="109">
        <v>12</v>
      </c>
      <c r="B55" s="59" t="s">
        <v>175</v>
      </c>
      <c r="C55" s="59">
        <v>3503</v>
      </c>
      <c r="D55" s="109"/>
      <c r="E55" s="109"/>
      <c r="F55" s="109"/>
      <c r="G55" s="113" t="s">
        <v>190</v>
      </c>
      <c r="H55" s="109"/>
      <c r="I55" s="114">
        <v>1499850000</v>
      </c>
      <c r="J55" s="114">
        <v>1499850000</v>
      </c>
      <c r="K55" s="109"/>
      <c r="L55" s="109"/>
      <c r="M55" s="109"/>
      <c r="N55" s="109"/>
      <c r="O55" s="109"/>
    </row>
    <row r="56" spans="1:17" ht="75" x14ac:dyDescent="0.25">
      <c r="A56" s="109">
        <v>13</v>
      </c>
      <c r="B56" s="59" t="s">
        <v>176</v>
      </c>
      <c r="C56" s="59">
        <v>3155</v>
      </c>
      <c r="D56" s="109"/>
      <c r="E56" s="109"/>
      <c r="F56" s="109"/>
      <c r="G56" s="113" t="s">
        <v>191</v>
      </c>
      <c r="H56" s="109"/>
      <c r="I56" s="114">
        <v>1485000000</v>
      </c>
      <c r="J56" s="114">
        <v>1485000000</v>
      </c>
      <c r="K56" s="109"/>
      <c r="L56" s="109"/>
      <c r="M56" s="109"/>
      <c r="N56" s="109"/>
      <c r="O56" s="109"/>
    </row>
    <row r="57" spans="1:17" ht="37.5" x14ac:dyDescent="0.25">
      <c r="A57" s="109">
        <v>14</v>
      </c>
      <c r="B57" s="59" t="s">
        <v>177</v>
      </c>
      <c r="C57" s="59">
        <v>2855</v>
      </c>
      <c r="D57" s="109"/>
      <c r="E57" s="109"/>
      <c r="F57" s="109"/>
      <c r="G57" s="113" t="s">
        <v>192</v>
      </c>
      <c r="H57" s="109"/>
      <c r="I57" s="114">
        <v>1499850000</v>
      </c>
      <c r="J57" s="114">
        <v>1499850000</v>
      </c>
      <c r="K57" s="109"/>
      <c r="L57" s="109"/>
      <c r="M57" s="109"/>
      <c r="N57" s="109"/>
      <c r="O57" s="109"/>
    </row>
    <row r="58" spans="1:17" ht="37.5" x14ac:dyDescent="0.25">
      <c r="A58" s="109">
        <v>15</v>
      </c>
      <c r="B58" s="59" t="s">
        <v>178</v>
      </c>
      <c r="C58" s="59">
        <v>2223</v>
      </c>
      <c r="D58" s="109"/>
      <c r="E58" s="109"/>
      <c r="F58" s="109"/>
      <c r="G58" s="113" t="s">
        <v>193</v>
      </c>
      <c r="H58" s="109"/>
      <c r="I58" s="114">
        <v>1500000000</v>
      </c>
      <c r="J58" s="114">
        <v>1500000000</v>
      </c>
      <c r="K58" s="109"/>
      <c r="L58" s="109"/>
      <c r="M58" s="109"/>
      <c r="N58" s="109"/>
      <c r="O58" s="109"/>
    </row>
    <row r="59" spans="1:17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7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  <row r="61" spans="1:17" s="1" customFormat="1" x14ac:dyDescent="0.25">
      <c r="A61" s="16"/>
      <c r="B61" s="1" t="s">
        <v>59</v>
      </c>
      <c r="K61" s="1" t="s">
        <v>62</v>
      </c>
      <c r="L61" s="28"/>
      <c r="P61" s="56"/>
      <c r="Q61" s="56"/>
    </row>
    <row r="66" spans="9:14" x14ac:dyDescent="0.25">
      <c r="I66" s="52"/>
      <c r="J66" s="52"/>
      <c r="K66" s="52"/>
      <c r="L66" s="52"/>
      <c r="M66" s="52"/>
      <c r="N66" s="52"/>
    </row>
  </sheetData>
  <autoFilter ref="A12:O42" xr:uid="{00000000-0009-0000-0000-000001000000}"/>
  <mergeCells count="18">
    <mergeCell ref="A43:O43"/>
    <mergeCell ref="A30:O30"/>
    <mergeCell ref="A42:H42"/>
    <mergeCell ref="A13:H13"/>
    <mergeCell ref="A29:H29"/>
    <mergeCell ref="A14:O14"/>
    <mergeCell ref="L2:O2"/>
    <mergeCell ref="L3:O3"/>
    <mergeCell ref="A6:O6"/>
    <mergeCell ref="A7:O7"/>
    <mergeCell ref="M9:O9"/>
    <mergeCell ref="I9:K9"/>
    <mergeCell ref="A11:A12"/>
    <mergeCell ref="H11:O11"/>
    <mergeCell ref="D11:F11"/>
    <mergeCell ref="G11:G12"/>
    <mergeCell ref="B11:B12"/>
    <mergeCell ref="C11:C12"/>
  </mergeCells>
  <pageMargins left="0.39370078740157483" right="0.19685039370078741" top="0.15748031496062992" bottom="0" header="0.31496062992125984" footer="0.31496062992125984"/>
  <pageSetup paperSize="9" scale="4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zoomScale="53" zoomScaleNormal="53" workbookViewId="0">
      <selection activeCell="M2" sqref="M2"/>
    </sheetView>
  </sheetViews>
  <sheetFormatPr defaultRowHeight="15" x14ac:dyDescent="0.25"/>
  <cols>
    <col min="2" max="2" width="25.28515625" customWidth="1"/>
    <col min="3" max="3" width="12.7109375" customWidth="1"/>
    <col min="4" max="4" width="67.5703125" customWidth="1"/>
    <col min="5" max="5" width="43.28515625" customWidth="1"/>
    <col min="6" max="7" width="21.28515625" customWidth="1"/>
    <col min="8" max="8" width="19.85546875" customWidth="1"/>
    <col min="9" max="9" width="18.5703125" customWidth="1"/>
    <col min="10" max="10" width="18.42578125" customWidth="1"/>
    <col min="11" max="11" width="21.85546875" customWidth="1"/>
    <col min="12" max="12" width="43.28515625" customWidth="1"/>
  </cols>
  <sheetData>
    <row r="1" spans="1:12" ht="44.25" customHeight="1" x14ac:dyDescent="0.25">
      <c r="A1" s="149" t="s">
        <v>2</v>
      </c>
      <c r="B1" s="149" t="s">
        <v>43</v>
      </c>
      <c r="C1" s="149" t="s">
        <v>44</v>
      </c>
      <c r="D1" s="149" t="s">
        <v>46</v>
      </c>
      <c r="E1" s="149" t="s">
        <v>57</v>
      </c>
      <c r="F1" s="149"/>
      <c r="G1" s="149"/>
      <c r="H1" s="149"/>
      <c r="I1" s="149"/>
      <c r="J1" s="149"/>
      <c r="K1" s="149"/>
      <c r="L1" s="146" t="s">
        <v>149</v>
      </c>
    </row>
    <row r="2" spans="1:12" ht="101.25" customHeight="1" x14ac:dyDescent="0.25">
      <c r="A2" s="149"/>
      <c r="B2" s="149"/>
      <c r="C2" s="149"/>
      <c r="D2" s="149"/>
      <c r="E2" s="88" t="s">
        <v>50</v>
      </c>
      <c r="F2" s="88" t="s">
        <v>51</v>
      </c>
      <c r="G2" s="88" t="s">
        <v>69</v>
      </c>
      <c r="H2" s="89" t="s">
        <v>52</v>
      </c>
      <c r="I2" s="89" t="s">
        <v>55</v>
      </c>
      <c r="J2" s="88" t="s">
        <v>53</v>
      </c>
      <c r="K2" s="90" t="s">
        <v>54</v>
      </c>
      <c r="L2" s="147"/>
    </row>
    <row r="3" spans="1:12" ht="56.25" x14ac:dyDescent="0.25">
      <c r="A3" s="75">
        <v>1</v>
      </c>
      <c r="B3" s="76" t="s">
        <v>72</v>
      </c>
      <c r="C3" s="77">
        <v>6025</v>
      </c>
      <c r="D3" s="78" t="s">
        <v>85</v>
      </c>
      <c r="E3" s="79" t="s">
        <v>99</v>
      </c>
      <c r="F3" s="80">
        <v>1360000</v>
      </c>
      <c r="G3" s="81">
        <v>1300000</v>
      </c>
      <c r="H3" s="81">
        <v>1282545.6329999999</v>
      </c>
      <c r="I3" s="82">
        <v>1276224.83</v>
      </c>
      <c r="J3" s="82">
        <v>1270770.8999999999</v>
      </c>
      <c r="K3" s="84">
        <f>+H3-J3</f>
        <v>11774.733000000007</v>
      </c>
      <c r="L3" s="90" t="s">
        <v>150</v>
      </c>
    </row>
    <row r="4" spans="1:12" ht="56.25" x14ac:dyDescent="0.25">
      <c r="A4" s="74">
        <f t="shared" ref="A4:A15" si="0">+A3+1</f>
        <v>2</v>
      </c>
      <c r="B4" s="23" t="s">
        <v>73</v>
      </c>
      <c r="C4" s="24">
        <v>5877</v>
      </c>
      <c r="D4" s="53" t="s">
        <v>86</v>
      </c>
      <c r="E4" s="50" t="s">
        <v>110</v>
      </c>
      <c r="F4" s="51">
        <v>1360000</v>
      </c>
      <c r="G4" s="13">
        <v>1300000</v>
      </c>
      <c r="H4" s="13">
        <v>1284605.9569999999</v>
      </c>
      <c r="I4" s="27">
        <v>1275980.956</v>
      </c>
      <c r="J4" s="27">
        <v>1270283.2</v>
      </c>
      <c r="K4" s="21">
        <f t="shared" ref="K4:K16" si="1">+H4-J4</f>
        <v>14322.756999999983</v>
      </c>
      <c r="L4" s="90" t="s">
        <v>150</v>
      </c>
    </row>
    <row r="5" spans="1:12" ht="56.25" x14ac:dyDescent="0.25">
      <c r="A5" s="74">
        <f t="shared" si="0"/>
        <v>3</v>
      </c>
      <c r="B5" s="23" t="s">
        <v>74</v>
      </c>
      <c r="C5" s="24">
        <v>5418</v>
      </c>
      <c r="D5" s="53" t="s">
        <v>87</v>
      </c>
      <c r="E5" s="50" t="s">
        <v>111</v>
      </c>
      <c r="F5" s="51">
        <v>1360000</v>
      </c>
      <c r="G5" s="13">
        <v>1300000</v>
      </c>
      <c r="H5" s="13">
        <v>1276141.335</v>
      </c>
      <c r="I5" s="27">
        <v>1269635.1329999999</v>
      </c>
      <c r="J5" s="27">
        <v>1262387.3999999999</v>
      </c>
      <c r="K5" s="21">
        <f t="shared" si="1"/>
        <v>13753.935000000056</v>
      </c>
      <c r="L5" s="90" t="s">
        <v>150</v>
      </c>
    </row>
    <row r="6" spans="1:12" ht="75" x14ac:dyDescent="0.25">
      <c r="A6" s="74">
        <f t="shared" si="0"/>
        <v>4</v>
      </c>
      <c r="B6" s="23" t="s">
        <v>75</v>
      </c>
      <c r="C6" s="24">
        <v>5243</v>
      </c>
      <c r="D6" s="53" t="s">
        <v>96</v>
      </c>
      <c r="E6" s="50" t="s">
        <v>100</v>
      </c>
      <c r="F6" s="51">
        <v>1360000</v>
      </c>
      <c r="G6" s="13">
        <v>1300000</v>
      </c>
      <c r="H6" s="13">
        <v>1284311.3529999999</v>
      </c>
      <c r="I6" s="27">
        <v>1278600.946</v>
      </c>
      <c r="J6" s="65">
        <v>1275382.1000000001</v>
      </c>
      <c r="K6" s="21">
        <f t="shared" si="1"/>
        <v>8929.2529999997932</v>
      </c>
      <c r="L6" s="90" t="s">
        <v>150</v>
      </c>
    </row>
    <row r="7" spans="1:12" ht="56.25" x14ac:dyDescent="0.25">
      <c r="A7" s="74">
        <f t="shared" si="0"/>
        <v>5</v>
      </c>
      <c r="B7" s="23" t="s">
        <v>76</v>
      </c>
      <c r="C7" s="24">
        <v>5215</v>
      </c>
      <c r="D7" s="53" t="s">
        <v>88</v>
      </c>
      <c r="E7" s="50" t="s">
        <v>101</v>
      </c>
      <c r="F7" s="51">
        <v>1360000</v>
      </c>
      <c r="G7" s="13">
        <v>1300000</v>
      </c>
      <c r="H7" s="13">
        <v>1278671.608</v>
      </c>
      <c r="I7" s="27">
        <v>1271054.58</v>
      </c>
      <c r="J7" s="65">
        <v>1264401.8</v>
      </c>
      <c r="K7" s="21">
        <f t="shared" si="1"/>
        <v>14269.807999999961</v>
      </c>
      <c r="L7" s="90" t="s">
        <v>150</v>
      </c>
    </row>
    <row r="8" spans="1:12" ht="56.25" x14ac:dyDescent="0.25">
      <c r="A8" s="74">
        <f t="shared" si="0"/>
        <v>6</v>
      </c>
      <c r="B8" s="23" t="s">
        <v>77</v>
      </c>
      <c r="C8" s="24">
        <v>5148</v>
      </c>
      <c r="D8" s="53" t="s">
        <v>89</v>
      </c>
      <c r="E8" s="50" t="s">
        <v>102</v>
      </c>
      <c r="F8" s="51">
        <v>1360000</v>
      </c>
      <c r="G8" s="13">
        <v>1300000</v>
      </c>
      <c r="H8" s="13">
        <v>1286237.077</v>
      </c>
      <c r="I8" s="27">
        <v>1278692.108</v>
      </c>
      <c r="J8" s="65">
        <v>1269871.2</v>
      </c>
      <c r="K8" s="21">
        <f t="shared" si="1"/>
        <v>16365.877000000095</v>
      </c>
      <c r="L8" s="90" t="s">
        <v>150</v>
      </c>
    </row>
    <row r="9" spans="1:12" ht="56.25" x14ac:dyDescent="0.25">
      <c r="A9" s="74">
        <f t="shared" si="0"/>
        <v>7</v>
      </c>
      <c r="B9" s="23" t="s">
        <v>78</v>
      </c>
      <c r="C9" s="24">
        <v>4700</v>
      </c>
      <c r="D9" s="53" t="s">
        <v>90</v>
      </c>
      <c r="E9" s="50" t="s">
        <v>103</v>
      </c>
      <c r="F9" s="51">
        <v>1360000</v>
      </c>
      <c r="G9" s="13">
        <v>1300000</v>
      </c>
      <c r="H9" s="13">
        <v>1277808.328</v>
      </c>
      <c r="I9" s="27">
        <v>1273114.1000000001</v>
      </c>
      <c r="J9" s="65">
        <v>1265691.8999999999</v>
      </c>
      <c r="K9" s="21">
        <f t="shared" si="1"/>
        <v>12116.428000000073</v>
      </c>
      <c r="L9" s="90" t="s">
        <v>150</v>
      </c>
    </row>
    <row r="10" spans="1:12" ht="56.25" x14ac:dyDescent="0.25">
      <c r="A10" s="74">
        <f t="shared" si="0"/>
        <v>8</v>
      </c>
      <c r="B10" s="23" t="s">
        <v>79</v>
      </c>
      <c r="C10" s="24">
        <v>4582</v>
      </c>
      <c r="D10" s="53" t="s">
        <v>91</v>
      </c>
      <c r="E10" s="50" t="s">
        <v>104</v>
      </c>
      <c r="F10" s="51">
        <v>1360000</v>
      </c>
      <c r="G10" s="13">
        <v>1300000</v>
      </c>
      <c r="H10" s="13">
        <v>1286630.3959999999</v>
      </c>
      <c r="I10" s="27">
        <v>1279861.672</v>
      </c>
      <c r="J10" s="27">
        <v>1275057.7</v>
      </c>
      <c r="K10" s="21">
        <f t="shared" si="1"/>
        <v>11572.695999999996</v>
      </c>
      <c r="L10" s="90" t="s">
        <v>150</v>
      </c>
    </row>
    <row r="11" spans="1:12" ht="56.25" x14ac:dyDescent="0.25">
      <c r="A11" s="74">
        <f t="shared" si="0"/>
        <v>9</v>
      </c>
      <c r="B11" s="23" t="s">
        <v>80</v>
      </c>
      <c r="C11" s="24">
        <v>4569</v>
      </c>
      <c r="D11" s="53" t="s">
        <v>92</v>
      </c>
      <c r="E11" s="50" t="s">
        <v>105</v>
      </c>
      <c r="F11" s="51">
        <v>1360000</v>
      </c>
      <c r="G11" s="13">
        <v>1300000</v>
      </c>
      <c r="H11" s="13">
        <v>1300000</v>
      </c>
      <c r="I11" s="27">
        <v>1292763.321</v>
      </c>
      <c r="J11" s="27">
        <v>1286572.8999999999</v>
      </c>
      <c r="K11" s="21">
        <f t="shared" si="1"/>
        <v>13427.100000000093</v>
      </c>
      <c r="L11" s="90" t="s">
        <v>150</v>
      </c>
    </row>
    <row r="12" spans="1:12" ht="56.25" x14ac:dyDescent="0.25">
      <c r="A12" s="74">
        <f t="shared" si="0"/>
        <v>10</v>
      </c>
      <c r="B12" s="23" t="s">
        <v>81</v>
      </c>
      <c r="C12" s="24">
        <v>4563</v>
      </c>
      <c r="D12" s="53" t="s">
        <v>98</v>
      </c>
      <c r="E12" s="50" t="s">
        <v>106</v>
      </c>
      <c r="F12" s="51">
        <v>1360000</v>
      </c>
      <c r="G12" s="13">
        <v>1360000</v>
      </c>
      <c r="H12" s="13">
        <v>1360000</v>
      </c>
      <c r="I12" s="27">
        <v>1259566.6000000001</v>
      </c>
      <c r="J12" s="65">
        <v>1259566.6000000001</v>
      </c>
      <c r="K12" s="21">
        <f t="shared" si="1"/>
        <v>100433.39999999991</v>
      </c>
      <c r="L12" s="90" t="s">
        <v>150</v>
      </c>
    </row>
    <row r="13" spans="1:12" ht="47.25" customHeight="1" x14ac:dyDescent="0.25">
      <c r="A13" s="74">
        <f t="shared" si="0"/>
        <v>11</v>
      </c>
      <c r="B13" s="23" t="s">
        <v>82</v>
      </c>
      <c r="C13" s="24">
        <v>4548</v>
      </c>
      <c r="D13" s="53" t="s">
        <v>93</v>
      </c>
      <c r="E13" s="50" t="s">
        <v>107</v>
      </c>
      <c r="F13" s="51">
        <v>1360000</v>
      </c>
      <c r="G13" s="13">
        <v>1360000</v>
      </c>
      <c r="H13" s="13">
        <v>1360000</v>
      </c>
      <c r="I13" s="27">
        <v>1245071.1810000001</v>
      </c>
      <c r="J13" s="65">
        <v>1105049.8999999999</v>
      </c>
      <c r="K13" s="21">
        <f t="shared" si="1"/>
        <v>254950.10000000009</v>
      </c>
      <c r="L13" s="90" t="s">
        <v>151</v>
      </c>
    </row>
    <row r="14" spans="1:12" ht="150" x14ac:dyDescent="0.25">
      <c r="A14" s="74">
        <f t="shared" si="0"/>
        <v>12</v>
      </c>
      <c r="B14" s="23" t="s">
        <v>83</v>
      </c>
      <c r="C14" s="24">
        <v>4527</v>
      </c>
      <c r="D14" s="53" t="s">
        <v>94</v>
      </c>
      <c r="E14" s="50" t="s">
        <v>108</v>
      </c>
      <c r="F14" s="51">
        <v>1200000</v>
      </c>
      <c r="G14" s="13">
        <v>1200000</v>
      </c>
      <c r="H14" s="13">
        <v>1200000</v>
      </c>
      <c r="I14" s="27">
        <v>1158331.7</v>
      </c>
      <c r="J14" s="65">
        <v>1158331.7</v>
      </c>
      <c r="K14" s="21">
        <f t="shared" si="1"/>
        <v>41668.300000000047</v>
      </c>
      <c r="L14" s="90" t="s">
        <v>151</v>
      </c>
    </row>
    <row r="15" spans="1:12" ht="56.25" x14ac:dyDescent="0.25">
      <c r="A15" s="74">
        <f t="shared" si="0"/>
        <v>13</v>
      </c>
      <c r="B15" s="23" t="s">
        <v>84</v>
      </c>
      <c r="C15" s="24">
        <v>3590</v>
      </c>
      <c r="D15" s="54" t="s">
        <v>97</v>
      </c>
      <c r="E15" s="25" t="s">
        <v>109</v>
      </c>
      <c r="F15" s="26">
        <v>850000</v>
      </c>
      <c r="G15" s="13">
        <v>850000</v>
      </c>
      <c r="H15" s="13">
        <v>850000</v>
      </c>
      <c r="I15" s="27">
        <v>782262.54799999995</v>
      </c>
      <c r="J15" s="65">
        <v>755181.9</v>
      </c>
      <c r="K15" s="21">
        <f t="shared" si="1"/>
        <v>94818.099999999977</v>
      </c>
      <c r="L15" s="90" t="s">
        <v>150</v>
      </c>
    </row>
    <row r="16" spans="1:12" ht="69.75" customHeight="1" x14ac:dyDescent="0.25">
      <c r="A16" s="74">
        <v>51</v>
      </c>
      <c r="B16" s="70">
        <v>32299270008</v>
      </c>
      <c r="C16" s="24">
        <v>3541</v>
      </c>
      <c r="D16" s="71" t="s">
        <v>147</v>
      </c>
      <c r="E16" s="25" t="s">
        <v>148</v>
      </c>
      <c r="F16" s="72">
        <v>1360000</v>
      </c>
      <c r="G16" s="13">
        <v>500000</v>
      </c>
      <c r="H16" s="13">
        <v>500000</v>
      </c>
      <c r="I16" s="27">
        <v>454408.8</v>
      </c>
      <c r="J16" s="65">
        <v>311305.3</v>
      </c>
      <c r="K16" s="21">
        <f t="shared" si="1"/>
        <v>188694.7</v>
      </c>
      <c r="L16" s="90" t="s">
        <v>152</v>
      </c>
    </row>
    <row r="17" spans="1:12" ht="27" customHeight="1" x14ac:dyDescent="0.25">
      <c r="A17" s="142" t="s">
        <v>0</v>
      </c>
      <c r="B17" s="142"/>
      <c r="C17" s="142"/>
      <c r="D17" s="142"/>
      <c r="E17" s="142"/>
      <c r="F17" s="21">
        <f t="shared" ref="F17:K17" si="2">SUM(F3:F16)</f>
        <v>18370000</v>
      </c>
      <c r="G17" s="21">
        <f t="shared" si="2"/>
        <v>16970000</v>
      </c>
      <c r="H17" s="21">
        <f t="shared" si="2"/>
        <v>16826951.686999999</v>
      </c>
      <c r="I17" s="21">
        <f t="shared" si="2"/>
        <v>16395568.475000001</v>
      </c>
      <c r="J17" s="21">
        <f t="shared" si="2"/>
        <v>16029854.5</v>
      </c>
      <c r="K17" s="85">
        <f t="shared" si="2"/>
        <v>797097.18700000015</v>
      </c>
      <c r="L17" s="87"/>
    </row>
    <row r="18" spans="1:12" ht="36.75" customHeight="1" x14ac:dyDescent="0.25">
      <c r="A18" s="141" t="s">
        <v>135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87"/>
    </row>
    <row r="19" spans="1:12" ht="37.5" x14ac:dyDescent="0.25">
      <c r="A19" s="74">
        <v>1</v>
      </c>
      <c r="B19" s="61" t="s">
        <v>124</v>
      </c>
      <c r="C19" s="59">
        <v>6686</v>
      </c>
      <c r="D19" s="60" t="s">
        <v>116</v>
      </c>
      <c r="E19" s="59" t="s">
        <v>136</v>
      </c>
      <c r="F19" s="62">
        <v>1360000</v>
      </c>
      <c r="G19" s="62">
        <v>1116060.432</v>
      </c>
      <c r="H19" s="62">
        <v>1116060.432</v>
      </c>
      <c r="I19" s="66">
        <v>1045514.3</v>
      </c>
      <c r="J19" s="66">
        <v>167203.29999999999</v>
      </c>
      <c r="K19" s="85">
        <f t="shared" ref="K19:K29" si="3">+H19-J19</f>
        <v>948857.13199999998</v>
      </c>
      <c r="L19" s="90" t="s">
        <v>156</v>
      </c>
    </row>
    <row r="20" spans="1:12" ht="56.25" x14ac:dyDescent="0.25">
      <c r="A20" s="74">
        <v>2</v>
      </c>
      <c r="B20" s="61" t="s">
        <v>125</v>
      </c>
      <c r="C20" s="59">
        <v>6261</v>
      </c>
      <c r="D20" s="60" t="s">
        <v>117</v>
      </c>
      <c r="E20" s="59" t="s">
        <v>137</v>
      </c>
      <c r="F20" s="62">
        <v>1360000</v>
      </c>
      <c r="G20" s="62">
        <v>1354987.1629999999</v>
      </c>
      <c r="H20" s="62">
        <v>1354987.1629999999</v>
      </c>
      <c r="I20" s="66">
        <v>1217640.1000000001</v>
      </c>
      <c r="J20" s="66">
        <v>394535.3</v>
      </c>
      <c r="K20" s="85">
        <f t="shared" si="3"/>
        <v>960451.8629999999</v>
      </c>
      <c r="L20" s="90" t="s">
        <v>156</v>
      </c>
    </row>
    <row r="21" spans="1:12" ht="37.5" x14ac:dyDescent="0.25">
      <c r="A21" s="74">
        <f t="shared" ref="A21:A29" si="4">+A20+1</f>
        <v>3</v>
      </c>
      <c r="B21" s="61" t="s">
        <v>126</v>
      </c>
      <c r="C21" s="59">
        <v>6215</v>
      </c>
      <c r="D21" s="60" t="s">
        <v>113</v>
      </c>
      <c r="E21" s="59" t="s">
        <v>138</v>
      </c>
      <c r="F21" s="62">
        <v>1360000</v>
      </c>
      <c r="G21" s="62">
        <v>1360000</v>
      </c>
      <c r="H21" s="62">
        <v>1360000</v>
      </c>
      <c r="I21" s="66">
        <v>1261144.3999999999</v>
      </c>
      <c r="J21" s="66">
        <v>388627.6</v>
      </c>
      <c r="K21" s="85">
        <f t="shared" si="3"/>
        <v>971372.4</v>
      </c>
      <c r="L21" s="90" t="s">
        <v>156</v>
      </c>
    </row>
    <row r="22" spans="1:12" ht="37.5" x14ac:dyDescent="0.25">
      <c r="A22" s="74">
        <f t="shared" si="4"/>
        <v>4</v>
      </c>
      <c r="B22" s="61" t="s">
        <v>127</v>
      </c>
      <c r="C22" s="59">
        <v>6083</v>
      </c>
      <c r="D22" s="60" t="s">
        <v>122</v>
      </c>
      <c r="E22" s="59" t="s">
        <v>139</v>
      </c>
      <c r="F22" s="62">
        <v>1360000</v>
      </c>
      <c r="G22" s="62">
        <v>1116060.432</v>
      </c>
      <c r="H22" s="62">
        <v>1116060.432</v>
      </c>
      <c r="I22" s="66">
        <v>1003594.1</v>
      </c>
      <c r="J22" s="66">
        <v>325276.7</v>
      </c>
      <c r="K22" s="85">
        <f t="shared" si="3"/>
        <v>790783.73200000008</v>
      </c>
      <c r="L22" s="90" t="s">
        <v>156</v>
      </c>
    </row>
    <row r="23" spans="1:12" ht="75.75" customHeight="1" x14ac:dyDescent="0.25">
      <c r="A23" s="74">
        <f t="shared" si="4"/>
        <v>5</v>
      </c>
      <c r="B23" s="61" t="s">
        <v>128</v>
      </c>
      <c r="C23" s="59">
        <v>6041</v>
      </c>
      <c r="D23" s="58" t="s">
        <v>119</v>
      </c>
      <c r="E23" s="73" t="s">
        <v>140</v>
      </c>
      <c r="F23" s="62">
        <v>1088000</v>
      </c>
      <c r="G23" s="62">
        <v>883000</v>
      </c>
      <c r="H23" s="62">
        <v>883000</v>
      </c>
      <c r="I23" s="66">
        <v>583150.4</v>
      </c>
      <c r="J23" s="66">
        <v>443598.4</v>
      </c>
      <c r="K23" s="85">
        <f t="shared" si="3"/>
        <v>439401.6</v>
      </c>
      <c r="L23" s="90" t="s">
        <v>155</v>
      </c>
    </row>
    <row r="24" spans="1:12" ht="37.5" x14ac:dyDescent="0.25">
      <c r="A24" s="74">
        <f t="shared" si="4"/>
        <v>6</v>
      </c>
      <c r="B24" s="61" t="s">
        <v>129</v>
      </c>
      <c r="C24" s="59">
        <v>5872</v>
      </c>
      <c r="D24" s="60" t="s">
        <v>118</v>
      </c>
      <c r="E24" s="59" t="s">
        <v>141</v>
      </c>
      <c r="F24" s="62">
        <v>1360000</v>
      </c>
      <c r="G24" s="62">
        <v>1116060.432</v>
      </c>
      <c r="H24" s="62">
        <v>1116060.432</v>
      </c>
      <c r="I24" s="66">
        <v>997399.6</v>
      </c>
      <c r="J24" s="66">
        <v>307764.90000000002</v>
      </c>
      <c r="K24" s="85">
        <f t="shared" si="3"/>
        <v>808295.53200000001</v>
      </c>
      <c r="L24" s="90" t="s">
        <v>156</v>
      </c>
    </row>
    <row r="25" spans="1:12" ht="37.5" x14ac:dyDescent="0.25">
      <c r="A25" s="74">
        <f t="shared" si="4"/>
        <v>7</v>
      </c>
      <c r="B25" s="61" t="s">
        <v>130</v>
      </c>
      <c r="C25" s="59">
        <v>5854</v>
      </c>
      <c r="D25" s="60" t="s">
        <v>115</v>
      </c>
      <c r="E25" s="59" t="s">
        <v>142</v>
      </c>
      <c r="F25" s="62">
        <v>1360000</v>
      </c>
      <c r="G25" s="62">
        <v>1116060.432</v>
      </c>
      <c r="H25" s="62">
        <v>1116060.432</v>
      </c>
      <c r="I25" s="66">
        <v>1007148.9</v>
      </c>
      <c r="J25" s="66">
        <v>326399.3</v>
      </c>
      <c r="K25" s="85">
        <f t="shared" si="3"/>
        <v>789661.13199999998</v>
      </c>
      <c r="L25" s="90" t="s">
        <v>156</v>
      </c>
    </row>
    <row r="26" spans="1:12" ht="168.75" x14ac:dyDescent="0.25">
      <c r="A26" s="74">
        <f t="shared" si="4"/>
        <v>8</v>
      </c>
      <c r="B26" s="61" t="s">
        <v>131</v>
      </c>
      <c r="C26" s="59">
        <v>5825</v>
      </c>
      <c r="D26" s="60" t="s">
        <v>114</v>
      </c>
      <c r="E26" s="73" t="s">
        <v>143</v>
      </c>
      <c r="F26" s="62">
        <v>1360000</v>
      </c>
      <c r="G26" s="62">
        <v>1300000</v>
      </c>
      <c r="H26" s="62">
        <v>1300000</v>
      </c>
      <c r="I26" s="66">
        <v>40051.1</v>
      </c>
      <c r="J26" s="66">
        <v>1291.0999999999999</v>
      </c>
      <c r="K26" s="85">
        <f t="shared" si="3"/>
        <v>1298708.8999999999</v>
      </c>
      <c r="L26" s="90" t="s">
        <v>153</v>
      </c>
    </row>
    <row r="27" spans="1:12" ht="37.5" x14ac:dyDescent="0.25">
      <c r="A27" s="74">
        <f t="shared" si="4"/>
        <v>9</v>
      </c>
      <c r="B27" s="61" t="s">
        <v>132</v>
      </c>
      <c r="C27" s="59">
        <v>5731</v>
      </c>
      <c r="D27" s="60" t="s">
        <v>120</v>
      </c>
      <c r="E27" s="59" t="s">
        <v>144</v>
      </c>
      <c r="F27" s="62">
        <v>1360000</v>
      </c>
      <c r="G27" s="62">
        <v>1095214.476</v>
      </c>
      <c r="H27" s="62">
        <v>1095214.476</v>
      </c>
      <c r="I27" s="66">
        <v>991076.9</v>
      </c>
      <c r="J27" s="66">
        <v>321178.7</v>
      </c>
      <c r="K27" s="85">
        <f t="shared" si="3"/>
        <v>774035.77600000007</v>
      </c>
      <c r="L27" s="90" t="s">
        <v>151</v>
      </c>
    </row>
    <row r="28" spans="1:12" ht="37.5" x14ac:dyDescent="0.25">
      <c r="A28" s="74">
        <f t="shared" si="4"/>
        <v>10</v>
      </c>
      <c r="B28" s="61" t="s">
        <v>133</v>
      </c>
      <c r="C28" s="59">
        <v>5729</v>
      </c>
      <c r="D28" s="60" t="s">
        <v>123</v>
      </c>
      <c r="E28" s="59" t="s">
        <v>145</v>
      </c>
      <c r="F28" s="62">
        <v>1360000</v>
      </c>
      <c r="G28" s="62">
        <v>1360000</v>
      </c>
      <c r="H28" s="62">
        <v>1360000</v>
      </c>
      <c r="I28" s="66">
        <v>1248794.5</v>
      </c>
      <c r="J28" s="66">
        <v>188033.1</v>
      </c>
      <c r="K28" s="85">
        <f t="shared" si="3"/>
        <v>1171966.8999999999</v>
      </c>
      <c r="L28" s="90" t="s">
        <v>154</v>
      </c>
    </row>
    <row r="29" spans="1:12" ht="56.25" x14ac:dyDescent="0.25">
      <c r="A29" s="74">
        <f t="shared" si="4"/>
        <v>11</v>
      </c>
      <c r="B29" s="61" t="s">
        <v>134</v>
      </c>
      <c r="C29" s="59">
        <v>5629</v>
      </c>
      <c r="D29" s="60" t="s">
        <v>121</v>
      </c>
      <c r="E29" s="59" t="s">
        <v>146</v>
      </c>
      <c r="F29" s="62">
        <v>1360000</v>
      </c>
      <c r="G29" s="62">
        <v>1116060.432</v>
      </c>
      <c r="H29" s="62">
        <v>1116060.432</v>
      </c>
      <c r="I29" s="66">
        <v>1012207.2</v>
      </c>
      <c r="J29" s="66">
        <v>325817.3</v>
      </c>
      <c r="K29" s="85">
        <f t="shared" si="3"/>
        <v>790243.13199999998</v>
      </c>
      <c r="L29" s="90" t="s">
        <v>151</v>
      </c>
    </row>
    <row r="30" spans="1:12" ht="33" customHeight="1" x14ac:dyDescent="0.25">
      <c r="A30" s="148" t="s">
        <v>0</v>
      </c>
      <c r="B30" s="148"/>
      <c r="C30" s="148"/>
      <c r="D30" s="148"/>
      <c r="E30" s="148"/>
      <c r="F30" s="63">
        <f t="shared" ref="F30:K30" si="5">SUM(F19:F29)</f>
        <v>14688000</v>
      </c>
      <c r="G30" s="63">
        <f t="shared" si="5"/>
        <v>12933503.798999999</v>
      </c>
      <c r="H30" s="63">
        <f t="shared" si="5"/>
        <v>12933503.798999999</v>
      </c>
      <c r="I30" s="63">
        <f t="shared" si="5"/>
        <v>10407721.5</v>
      </c>
      <c r="J30" s="63">
        <f t="shared" si="5"/>
        <v>3189725.6999999997</v>
      </c>
      <c r="K30" s="86">
        <f t="shared" si="5"/>
        <v>9743778.0990000013</v>
      </c>
      <c r="L30" s="83"/>
    </row>
  </sheetData>
  <mergeCells count="9">
    <mergeCell ref="L1:L2"/>
    <mergeCell ref="A17:E17"/>
    <mergeCell ref="A18:K18"/>
    <mergeCell ref="A30:E30"/>
    <mergeCell ref="A1:A2"/>
    <mergeCell ref="B1:B2"/>
    <mergeCell ref="C1:C2"/>
    <mergeCell ref="D1:D2"/>
    <mergeCell ref="E1:K1"/>
  </mergeCells>
  <pageMargins left="0.23622047244094491" right="0.19685039370078741" top="0.23622047244094491" bottom="0.31496062992125984" header="0.31496062992125984" footer="0.31496062992125984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Илова 1 (1-2 жадвал)</vt:lpstr>
      <vt:lpstr>жадвалга 2-ИЛОВА1</vt:lpstr>
      <vt:lpstr>Лист1</vt:lpstr>
      <vt:lpstr>'жадвалга 2-ИЛОВА1'!Заголовки_для_печати</vt:lpstr>
      <vt:lpstr>'жадвалга 2-ИЛОВА1'!Область_печати</vt:lpstr>
      <vt:lpstr>'Илова 1 (1-2 жадвал)'!Область_печати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2025-04-09T04:17:24Z</dcterms:modified>
</cp:coreProperties>
</file>